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7.3-a - stavební část" sheetId="2" r:id="rId2"/>
    <sheet name="SO 07.3-b1 - elektroinsta..." sheetId="3" r:id="rId3"/>
    <sheet name="SO 07.3-b2 - elektro mate..." sheetId="4" r:id="rId4"/>
    <sheet name="SO 07.3-d - AV technika s..." sheetId="5" r:id="rId5"/>
    <sheet name="SO 07.3-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07.3-a - stavební část'!$C$93:$K$426</definedName>
    <definedName name="_xlnm.Print_Area" localSheetId="1">'SO 07.3-a - stavební část'!$C$4:$J$39,'SO 07.3-a - stavební část'!$C$45:$J$75,'SO 07.3-a - stavební část'!$C$81:$K$426</definedName>
    <definedName name="_xlnm.Print_Titles" localSheetId="1">'SO 07.3-a - stavební část'!$93:$93</definedName>
    <definedName name="_xlnm._FilterDatabase" localSheetId="2" hidden="1">'SO 07.3-b1 - elektroinsta...'!$C$88:$K$196</definedName>
    <definedName name="_xlnm.Print_Area" localSheetId="2">'SO 07.3-b1 - elektroinsta...'!$C$4:$J$39,'SO 07.3-b1 - elektroinsta...'!$C$45:$J$70,'SO 07.3-b1 - elektroinsta...'!$C$76:$K$196</definedName>
    <definedName name="_xlnm.Print_Titles" localSheetId="2">'SO 07.3-b1 - elektroinsta...'!$88:$88</definedName>
    <definedName name="_xlnm._FilterDatabase" localSheetId="3" hidden="1">'SO 07.3-b2 - elektro mate...'!$C$83:$K$194</definedName>
    <definedName name="_xlnm.Print_Area" localSheetId="3">'SO 07.3-b2 - elektro mate...'!$C$4:$J$39,'SO 07.3-b2 - elektro mate...'!$C$45:$J$65,'SO 07.3-b2 - elektro mate...'!$C$71:$K$194</definedName>
    <definedName name="_xlnm.Print_Titles" localSheetId="3">'SO 07.3-b2 - elektro mate...'!$83:$83</definedName>
    <definedName name="_xlnm._FilterDatabase" localSheetId="4" hidden="1">'SO 07.3-d - AV technika s...'!$C$81:$K$109</definedName>
    <definedName name="_xlnm.Print_Area" localSheetId="4">'SO 07.3-d - AV technika s...'!$C$4:$J$39,'SO 07.3-d - AV technika s...'!$C$45:$J$63,'SO 07.3-d - AV technika s...'!$C$69:$K$109</definedName>
    <definedName name="_xlnm.Print_Titles" localSheetId="4">'SO 07.3-d - AV technika s...'!$81:$81</definedName>
    <definedName name="_xlnm._FilterDatabase" localSheetId="5" hidden="1">'SO 07.3-VRN - VRN'!$C$81:$K$89</definedName>
    <definedName name="_xlnm.Print_Area" localSheetId="5">'SO 07.3-VRN - VRN'!$C$4:$J$39,'SO 07.3-VRN - VRN'!$C$45:$J$63,'SO 07.3-VRN - VRN'!$C$69:$K$89</definedName>
    <definedName name="_xlnm.Print_Titles" localSheetId="5">'SO 07.3-VRN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55"/>
  <c r="J23"/>
  <c r="J21"/>
  <c r="E21"/>
  <c r="J54"/>
  <c r="J20"/>
  <c r="J18"/>
  <c r="E18"/>
  <c r="F79"/>
  <c r="J17"/>
  <c r="J15"/>
  <c r="E15"/>
  <c r="F78"/>
  <c r="J14"/>
  <c r="J12"/>
  <c r="J52"/>
  <c r="E7"/>
  <c r="E72"/>
  <c i="5" r="J37"/>
  <c r="J36"/>
  <c i="1" r="AY58"/>
  <c i="5" r="J35"/>
  <c i="1" r="AX58"/>
  <c i="5" r="BI108"/>
  <c r="BH108"/>
  <c r="BG108"/>
  <c r="BF108"/>
  <c r="T108"/>
  <c r="R108"/>
  <c r="P108"/>
  <c r="BI106"/>
  <c r="BH106"/>
  <c r="BG106"/>
  <c r="BF106"/>
  <c r="T106"/>
  <c r="R106"/>
  <c r="P106"/>
  <c r="BI104"/>
  <c r="BH104"/>
  <c r="BG104"/>
  <c r="BF104"/>
  <c r="T104"/>
  <c r="R104"/>
  <c r="P104"/>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54"/>
  <c r="J20"/>
  <c r="J18"/>
  <c r="E18"/>
  <c r="F55"/>
  <c r="J17"/>
  <c r="J15"/>
  <c r="E15"/>
  <c r="F78"/>
  <c r="J14"/>
  <c r="J12"/>
  <c r="J76"/>
  <c r="E7"/>
  <c r="E48"/>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55"/>
  <c r="J23"/>
  <c r="J21"/>
  <c r="E21"/>
  <c r="J80"/>
  <c r="J20"/>
  <c r="J18"/>
  <c r="E18"/>
  <c r="F55"/>
  <c r="J17"/>
  <c r="J15"/>
  <c r="E15"/>
  <c r="F80"/>
  <c r="J14"/>
  <c r="J12"/>
  <c r="J52"/>
  <c r="E7"/>
  <c r="E48"/>
  <c i="3" r="J37"/>
  <c r="J36"/>
  <c i="1" r="AY56"/>
  <c i="3" r="J35"/>
  <c i="1" r="AX56"/>
  <c i="3"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3"/>
  <c r="BH183"/>
  <c r="BG183"/>
  <c r="BF183"/>
  <c r="T183"/>
  <c r="R183"/>
  <c r="P183"/>
  <c r="BI181"/>
  <c r="BH181"/>
  <c r="BG181"/>
  <c r="BF181"/>
  <c r="T181"/>
  <c r="R181"/>
  <c r="P181"/>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86"/>
  <c r="J17"/>
  <c r="J15"/>
  <c r="E15"/>
  <c r="F54"/>
  <c r="J14"/>
  <c r="J12"/>
  <c r="J83"/>
  <c r="E7"/>
  <c r="E79"/>
  <c i="2" r="J37"/>
  <c r="J36"/>
  <c i="1" r="AY55"/>
  <c i="2" r="J35"/>
  <c i="1" r="AX55"/>
  <c i="2" r="BI425"/>
  <c r="BH425"/>
  <c r="BG425"/>
  <c r="BF425"/>
  <c r="T425"/>
  <c r="T424"/>
  <c r="R425"/>
  <c r="R424"/>
  <c r="P425"/>
  <c r="P424"/>
  <c r="BI419"/>
  <c r="BH419"/>
  <c r="BG419"/>
  <c r="BF419"/>
  <c r="T419"/>
  <c r="R419"/>
  <c r="P419"/>
  <c r="BI412"/>
  <c r="BH412"/>
  <c r="BG412"/>
  <c r="BF412"/>
  <c r="T412"/>
  <c r="R412"/>
  <c r="P412"/>
  <c r="BI408"/>
  <c r="BH408"/>
  <c r="BG408"/>
  <c r="BF408"/>
  <c r="T408"/>
  <c r="R408"/>
  <c r="P408"/>
  <c r="BI406"/>
  <c r="BH406"/>
  <c r="BG406"/>
  <c r="BF406"/>
  <c r="T406"/>
  <c r="R406"/>
  <c r="P406"/>
  <c r="BI403"/>
  <c r="BH403"/>
  <c r="BG403"/>
  <c r="BF403"/>
  <c r="T403"/>
  <c r="R403"/>
  <c r="P403"/>
  <c r="BI400"/>
  <c r="BH400"/>
  <c r="BG400"/>
  <c r="BF400"/>
  <c r="T400"/>
  <c r="R400"/>
  <c r="P400"/>
  <c r="BI398"/>
  <c r="BH398"/>
  <c r="BG398"/>
  <c r="BF398"/>
  <c r="T398"/>
  <c r="R398"/>
  <c r="P398"/>
  <c r="BI396"/>
  <c r="BH396"/>
  <c r="BG396"/>
  <c r="BF396"/>
  <c r="T396"/>
  <c r="R396"/>
  <c r="P396"/>
  <c r="BI393"/>
  <c r="BH393"/>
  <c r="BG393"/>
  <c r="BF393"/>
  <c r="T393"/>
  <c r="R393"/>
  <c r="P393"/>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1"/>
  <c r="BH351"/>
  <c r="BG351"/>
  <c r="BF351"/>
  <c r="T351"/>
  <c r="R351"/>
  <c r="P351"/>
  <c r="BI348"/>
  <c r="BH348"/>
  <c r="BG348"/>
  <c r="BF348"/>
  <c r="T348"/>
  <c r="R348"/>
  <c r="P348"/>
  <c r="BI345"/>
  <c r="BH345"/>
  <c r="BG345"/>
  <c r="BF345"/>
  <c r="T345"/>
  <c r="R345"/>
  <c r="P345"/>
  <c r="BI342"/>
  <c r="BH342"/>
  <c r="BG342"/>
  <c r="BF342"/>
  <c r="T342"/>
  <c r="R342"/>
  <c r="P342"/>
  <c r="BI340"/>
  <c r="BH340"/>
  <c r="BG340"/>
  <c r="BF340"/>
  <c r="T340"/>
  <c r="R340"/>
  <c r="P340"/>
  <c r="BI335"/>
  <c r="BH335"/>
  <c r="BG335"/>
  <c r="BF335"/>
  <c r="T335"/>
  <c r="R335"/>
  <c r="P335"/>
  <c r="BI332"/>
  <c r="BH332"/>
  <c r="BG332"/>
  <c r="BF332"/>
  <c r="T332"/>
  <c r="R332"/>
  <c r="P332"/>
  <c r="BI329"/>
  <c r="BH329"/>
  <c r="BG329"/>
  <c r="BF329"/>
  <c r="T329"/>
  <c r="R329"/>
  <c r="P329"/>
  <c r="BI326"/>
  <c r="BH326"/>
  <c r="BG326"/>
  <c r="BF326"/>
  <c r="T326"/>
  <c r="R326"/>
  <c r="P326"/>
  <c r="BI323"/>
  <c r="BH323"/>
  <c r="BG323"/>
  <c r="BF323"/>
  <c r="T323"/>
  <c r="R323"/>
  <c r="P323"/>
  <c r="BI320"/>
  <c r="BH320"/>
  <c r="BG320"/>
  <c r="BF320"/>
  <c r="T320"/>
  <c r="R320"/>
  <c r="P320"/>
  <c r="BI316"/>
  <c r="BH316"/>
  <c r="BG316"/>
  <c r="BF316"/>
  <c r="T316"/>
  <c r="R316"/>
  <c r="P316"/>
  <c r="BI314"/>
  <c r="BH314"/>
  <c r="BG314"/>
  <c r="BF314"/>
  <c r="T314"/>
  <c r="R314"/>
  <c r="P314"/>
  <c r="BI310"/>
  <c r="BH310"/>
  <c r="BG310"/>
  <c r="BF310"/>
  <c r="T310"/>
  <c r="R310"/>
  <c r="P310"/>
  <c r="BI306"/>
  <c r="BH306"/>
  <c r="BG306"/>
  <c r="BF306"/>
  <c r="T306"/>
  <c r="R306"/>
  <c r="P306"/>
  <c r="BI302"/>
  <c r="BH302"/>
  <c r="BG302"/>
  <c r="BF302"/>
  <c r="T302"/>
  <c r="R302"/>
  <c r="P302"/>
  <c r="BI298"/>
  <c r="BH298"/>
  <c r="BG298"/>
  <c r="BF298"/>
  <c r="T298"/>
  <c r="R298"/>
  <c r="P298"/>
  <c r="BI296"/>
  <c r="BH296"/>
  <c r="BG296"/>
  <c r="BF296"/>
  <c r="T296"/>
  <c r="R296"/>
  <c r="P296"/>
  <c r="BI293"/>
  <c r="BH293"/>
  <c r="BG293"/>
  <c r="BF293"/>
  <c r="T293"/>
  <c r="R293"/>
  <c r="P293"/>
  <c r="BI290"/>
  <c r="BH290"/>
  <c r="BG290"/>
  <c r="BF290"/>
  <c r="T290"/>
  <c r="R290"/>
  <c r="P290"/>
  <c r="BI287"/>
  <c r="BH287"/>
  <c r="BG287"/>
  <c r="BF287"/>
  <c r="T287"/>
  <c r="R287"/>
  <c r="P287"/>
  <c r="BI285"/>
  <c r="BH285"/>
  <c r="BG285"/>
  <c r="BF285"/>
  <c r="T285"/>
  <c r="R285"/>
  <c r="P285"/>
  <c r="BI282"/>
  <c r="BH282"/>
  <c r="BG282"/>
  <c r="BF282"/>
  <c r="T282"/>
  <c r="R282"/>
  <c r="P282"/>
  <c r="BI278"/>
  <c r="BH278"/>
  <c r="BG278"/>
  <c r="BF278"/>
  <c r="T278"/>
  <c r="R278"/>
  <c r="P278"/>
  <c r="BI276"/>
  <c r="BH276"/>
  <c r="BG276"/>
  <c r="BF276"/>
  <c r="T276"/>
  <c r="R276"/>
  <c r="P276"/>
  <c r="BI273"/>
  <c r="BH273"/>
  <c r="BG273"/>
  <c r="BF273"/>
  <c r="T273"/>
  <c r="R273"/>
  <c r="P273"/>
  <c r="BI269"/>
  <c r="BH269"/>
  <c r="BG269"/>
  <c r="BF269"/>
  <c r="T269"/>
  <c r="R269"/>
  <c r="P269"/>
  <c r="BI267"/>
  <c r="BH267"/>
  <c r="BG267"/>
  <c r="BF267"/>
  <c r="T267"/>
  <c r="R267"/>
  <c r="P267"/>
  <c r="BI263"/>
  <c r="BH263"/>
  <c r="BG263"/>
  <c r="BF263"/>
  <c r="T263"/>
  <c r="R263"/>
  <c r="P263"/>
  <c r="BI260"/>
  <c r="BH260"/>
  <c r="BG260"/>
  <c r="BF260"/>
  <c r="T260"/>
  <c r="R260"/>
  <c r="P260"/>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2"/>
  <c r="BH242"/>
  <c r="BG242"/>
  <c r="BF242"/>
  <c r="T242"/>
  <c r="R242"/>
  <c r="P242"/>
  <c r="BI240"/>
  <c r="BH240"/>
  <c r="BG240"/>
  <c r="BF240"/>
  <c r="T240"/>
  <c r="R240"/>
  <c r="P240"/>
  <c r="BI237"/>
  <c r="BH237"/>
  <c r="BG237"/>
  <c r="BF237"/>
  <c r="T237"/>
  <c r="R237"/>
  <c r="P237"/>
  <c r="BI232"/>
  <c r="BH232"/>
  <c r="BG232"/>
  <c r="BF232"/>
  <c r="T232"/>
  <c r="R232"/>
  <c r="P232"/>
  <c r="BI227"/>
  <c r="BH227"/>
  <c r="BG227"/>
  <c r="BF227"/>
  <c r="T227"/>
  <c r="R227"/>
  <c r="P227"/>
  <c r="BI224"/>
  <c r="BH224"/>
  <c r="BG224"/>
  <c r="BF224"/>
  <c r="T224"/>
  <c r="R224"/>
  <c r="P224"/>
  <c r="BI219"/>
  <c r="BH219"/>
  <c r="BG219"/>
  <c r="BF219"/>
  <c r="T219"/>
  <c r="R219"/>
  <c r="P219"/>
  <c r="BI215"/>
  <c r="BH215"/>
  <c r="BG215"/>
  <c r="BF215"/>
  <c r="T215"/>
  <c r="R215"/>
  <c r="P215"/>
  <c r="BI210"/>
  <c r="BH210"/>
  <c r="BG210"/>
  <c r="BF210"/>
  <c r="T210"/>
  <c r="R210"/>
  <c r="P210"/>
  <c r="BI208"/>
  <c r="BH208"/>
  <c r="BG208"/>
  <c r="BF208"/>
  <c r="T208"/>
  <c r="R208"/>
  <c r="P208"/>
  <c r="BI204"/>
  <c r="BH204"/>
  <c r="BG204"/>
  <c r="BF204"/>
  <c r="T204"/>
  <c r="R204"/>
  <c r="P204"/>
  <c r="BI201"/>
  <c r="BH201"/>
  <c r="BG201"/>
  <c r="BF201"/>
  <c r="T201"/>
  <c r="R201"/>
  <c r="P201"/>
  <c r="BI199"/>
  <c r="BH199"/>
  <c r="BG199"/>
  <c r="BF199"/>
  <c r="T199"/>
  <c r="R199"/>
  <c r="P199"/>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79"/>
  <c r="BH179"/>
  <c r="BG179"/>
  <c r="BF179"/>
  <c r="T179"/>
  <c r="R179"/>
  <c r="P179"/>
  <c r="BI177"/>
  <c r="BH177"/>
  <c r="BG177"/>
  <c r="BF177"/>
  <c r="T177"/>
  <c r="R177"/>
  <c r="P177"/>
  <c r="BI172"/>
  <c r="BH172"/>
  <c r="BG172"/>
  <c r="BF172"/>
  <c r="T172"/>
  <c r="R172"/>
  <c r="P172"/>
  <c r="BI169"/>
  <c r="BH169"/>
  <c r="BG169"/>
  <c r="BF169"/>
  <c r="T169"/>
  <c r="R169"/>
  <c r="P169"/>
  <c r="BI164"/>
  <c r="BH164"/>
  <c r="BG164"/>
  <c r="BF164"/>
  <c r="T164"/>
  <c r="R164"/>
  <c r="P164"/>
  <c r="BI161"/>
  <c r="BH161"/>
  <c r="BG161"/>
  <c r="BF161"/>
  <c r="T161"/>
  <c r="R161"/>
  <c r="P161"/>
  <c r="BI156"/>
  <c r="BH156"/>
  <c r="BG156"/>
  <c r="BF156"/>
  <c r="T156"/>
  <c r="R156"/>
  <c r="P156"/>
  <c r="BI153"/>
  <c r="BH153"/>
  <c r="BG153"/>
  <c r="BF153"/>
  <c r="T153"/>
  <c r="R153"/>
  <c r="P153"/>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0"/>
  <c r="BH130"/>
  <c r="BG130"/>
  <c r="BF130"/>
  <c r="T130"/>
  <c r="R130"/>
  <c r="P130"/>
  <c r="BI122"/>
  <c r="BH122"/>
  <c r="BG122"/>
  <c r="BF122"/>
  <c r="T122"/>
  <c r="R122"/>
  <c r="P122"/>
  <c r="BI120"/>
  <c r="BH120"/>
  <c r="BG120"/>
  <c r="BF120"/>
  <c r="T120"/>
  <c r="R120"/>
  <c r="P120"/>
  <c r="BI117"/>
  <c r="BH117"/>
  <c r="BG117"/>
  <c r="BF117"/>
  <c r="T117"/>
  <c r="R117"/>
  <c r="P117"/>
  <c r="BI110"/>
  <c r="BH110"/>
  <c r="BG110"/>
  <c r="BF110"/>
  <c r="T110"/>
  <c r="R110"/>
  <c r="P110"/>
  <c r="BI107"/>
  <c r="BH107"/>
  <c r="BG107"/>
  <c r="BF107"/>
  <c r="T107"/>
  <c r="R107"/>
  <c r="P107"/>
  <c r="BI105"/>
  <c r="BH105"/>
  <c r="BG105"/>
  <c r="BF105"/>
  <c r="T105"/>
  <c r="R105"/>
  <c r="P105"/>
  <c r="BI102"/>
  <c r="BH102"/>
  <c r="BG102"/>
  <c r="BF102"/>
  <c r="T102"/>
  <c r="R102"/>
  <c r="P102"/>
  <c r="BI99"/>
  <c r="BH99"/>
  <c r="BG99"/>
  <c r="BF99"/>
  <c r="T99"/>
  <c r="R99"/>
  <c r="P99"/>
  <c r="BI97"/>
  <c r="BH97"/>
  <c r="BG97"/>
  <c r="BF97"/>
  <c r="T97"/>
  <c r="R97"/>
  <c r="P97"/>
  <c r="F88"/>
  <c r="E86"/>
  <c r="F52"/>
  <c r="E50"/>
  <c r="J24"/>
  <c r="E24"/>
  <c r="J55"/>
  <c r="J23"/>
  <c r="J21"/>
  <c r="E21"/>
  <c r="J90"/>
  <c r="J20"/>
  <c r="J18"/>
  <c r="E18"/>
  <c r="F55"/>
  <c r="J17"/>
  <c r="J15"/>
  <c r="E15"/>
  <c r="F54"/>
  <c r="J14"/>
  <c r="J12"/>
  <c r="J52"/>
  <c r="E7"/>
  <c r="E48"/>
  <c i="1" r="L50"/>
  <c r="AM50"/>
  <c r="AM49"/>
  <c r="L49"/>
  <c r="AM47"/>
  <c r="L47"/>
  <c r="L45"/>
  <c r="L44"/>
  <c i="2" r="J99"/>
  <c r="J296"/>
  <c r="BK215"/>
  <c r="BK408"/>
  <c r="BK345"/>
  <c r="J249"/>
  <c r="J184"/>
  <c r="J425"/>
  <c r="BK371"/>
  <c r="BK316"/>
  <c r="BK253"/>
  <c r="J161"/>
  <c r="BK97"/>
  <c i="3" r="J174"/>
  <c r="BK144"/>
  <c r="J92"/>
  <c r="J165"/>
  <c r="J110"/>
  <c r="BK181"/>
  <c r="BK114"/>
  <c r="BK108"/>
  <c i="4" r="J170"/>
  <c r="J184"/>
  <c r="BK132"/>
  <c r="J174"/>
  <c r="BK174"/>
  <c r="BK108"/>
  <c r="J100"/>
  <c r="BK100"/>
  <c i="5" r="J99"/>
  <c r="BK85"/>
  <c r="BK95"/>
  <c i="6" r="BK88"/>
  <c i="2" r="J406"/>
  <c r="J369"/>
  <c r="J285"/>
  <c r="BK224"/>
  <c r="BK130"/>
  <c r="J379"/>
  <c r="J316"/>
  <c r="BK249"/>
  <c r="BK161"/>
  <c r="J342"/>
  <c r="J237"/>
  <c r="BK164"/>
  <c r="BK412"/>
  <c r="J363"/>
  <c r="J320"/>
  <c r="J224"/>
  <c r="BK153"/>
  <c r="J110"/>
  <c i="3" r="J136"/>
  <c r="BK106"/>
  <c r="J193"/>
  <c r="J148"/>
  <c r="J159"/>
  <c r="J96"/>
  <c r="BK112"/>
  <c i="4" r="BK184"/>
  <c r="J162"/>
  <c r="BK160"/>
  <c r="J108"/>
  <c r="J152"/>
  <c r="J154"/>
  <c r="J104"/>
  <c r="J92"/>
  <c i="5" r="F37"/>
  <c i="2" r="J365"/>
  <c r="BK298"/>
  <c r="BK247"/>
  <c r="BK184"/>
  <c r="BK391"/>
  <c r="J306"/>
  <c r="BK210"/>
  <c r="BK179"/>
  <c r="J419"/>
  <c r="J385"/>
  <c r="J332"/>
  <c r="J267"/>
  <c r="J199"/>
  <c r="J136"/>
  <c i="3" r="BK183"/>
  <c r="BK148"/>
  <c r="J98"/>
  <c r="BK155"/>
  <c r="BK104"/>
  <c r="BK150"/>
  <c r="J134"/>
  <c r="J100"/>
  <c i="4" r="BK150"/>
  <c r="BK129"/>
  <c r="J172"/>
  <c r="J168"/>
  <c r="J129"/>
  <c r="J98"/>
  <c r="BK98"/>
  <c i="5" r="J91"/>
  <c r="BK108"/>
  <c r="BK91"/>
  <c i="2" r="BK383"/>
  <c r="J290"/>
  <c r="BK208"/>
  <c r="BK122"/>
  <c r="BK406"/>
  <c r="J326"/>
  <c r="BK251"/>
  <c r="J182"/>
  <c r="J375"/>
  <c r="BK290"/>
  <c r="BK219"/>
  <c r="BK182"/>
  <c r="J408"/>
  <c r="BK357"/>
  <c r="BK306"/>
  <c r="J260"/>
  <c r="J169"/>
  <c r="BK117"/>
  <c i="3" r="J168"/>
  <c r="BK146"/>
  <c r="BK102"/>
  <c r="BK168"/>
  <c r="BK98"/>
  <c r="J144"/>
  <c r="BK130"/>
  <c r="J104"/>
  <c i="4" r="BK172"/>
  <c r="BK146"/>
  <c r="J134"/>
  <c r="J178"/>
  <c r="J138"/>
  <c r="BK136"/>
  <c r="BK112"/>
  <c r="BK117"/>
  <c i="5" r="J108"/>
  <c r="J89"/>
  <c i="2" r="BK385"/>
  <c r="BK355"/>
  <c r="J276"/>
  <c r="BK237"/>
  <c r="BK177"/>
  <c r="J120"/>
  <c r="J387"/>
  <c r="BK340"/>
  <c r="BK267"/>
  <c r="BK139"/>
  <c r="BK365"/>
  <c r="BK278"/>
  <c r="J204"/>
  <c r="BK156"/>
  <c r="J400"/>
  <c r="BK351"/>
  <c r="J298"/>
  <c r="BK269"/>
  <c r="BK196"/>
  <c r="J130"/>
  <c i="3" r="J177"/>
  <c r="J150"/>
  <c r="J112"/>
  <c r="BK187"/>
  <c r="J152"/>
  <c r="BK100"/>
  <c r="J122"/>
  <c i="4" r="J180"/>
  <c r="J148"/>
  <c r="BK156"/>
  <c r="BK123"/>
  <c r="BK162"/>
  <c r="J156"/>
  <c r="J115"/>
  <c r="J125"/>
  <c r="BK90"/>
  <c i="5" r="J93"/>
  <c r="BK99"/>
  <c i="6" r="BK85"/>
  <c i="2" r="J377"/>
  <c r="BK320"/>
  <c r="J240"/>
  <c r="BK169"/>
  <c r="J355"/>
  <c r="J302"/>
  <c r="BK245"/>
  <c r="J219"/>
  <c r="BK102"/>
  <c r="J361"/>
  <c r="BK257"/>
  <c r="J201"/>
  <c r="J142"/>
  <c r="BK387"/>
  <c r="BK348"/>
  <c r="BK302"/>
  <c r="BK255"/>
  <c r="BK172"/>
  <c i="1" r="AS54"/>
  <c i="3" r="J181"/>
  <c r="J126"/>
  <c r="J108"/>
  <c r="J142"/>
  <c r="BK124"/>
  <c i="4" r="BK192"/>
  <c r="BK176"/>
  <c r="BK188"/>
  <c r="BK127"/>
  <c r="BK168"/>
  <c r="BK142"/>
  <c r="J127"/>
  <c r="J123"/>
  <c r="BK96"/>
  <c i="5" r="BK93"/>
  <c i="6" r="F35"/>
  <c i="2" r="J357"/>
  <c r="BK282"/>
  <c r="BK227"/>
  <c r="J172"/>
  <c r="BK110"/>
  <c r="J391"/>
  <c r="BK329"/>
  <c r="BK276"/>
  <c r="J210"/>
  <c r="BK120"/>
  <c r="J351"/>
  <c r="J245"/>
  <c r="BK194"/>
  <c r="BK148"/>
  <c r="BK396"/>
  <c r="J345"/>
  <c r="BK314"/>
  <c r="J215"/>
  <c r="J164"/>
  <c r="J107"/>
  <c i="3" r="BK159"/>
  <c r="J128"/>
  <c r="J189"/>
  <c r="J140"/>
  <c r="J195"/>
  <c r="BK128"/>
  <c r="J118"/>
  <c i="4" r="BK186"/>
  <c r="BK144"/>
  <c r="BK180"/>
  <c r="J117"/>
  <c r="BK164"/>
  <c r="J146"/>
  <c r="J96"/>
  <c r="J121"/>
  <c i="5" r="J106"/>
  <c r="BK87"/>
  <c r="BK97"/>
  <c i="2" r="J396"/>
  <c r="J329"/>
  <c r="J257"/>
  <c r="J179"/>
  <c r="J102"/>
  <c r="J383"/>
  <c r="J314"/>
  <c r="BK240"/>
  <c r="J122"/>
  <c r="J359"/>
  <c r="J269"/>
  <c r="BK199"/>
  <c r="BK107"/>
  <c r="J389"/>
  <c r="BK342"/>
  <c r="J273"/>
  <c r="J232"/>
  <c r="J156"/>
  <c i="3" r="BK191"/>
  <c r="BK134"/>
  <c r="BK195"/>
  <c r="J157"/>
  <c r="BK122"/>
  <c r="J124"/>
  <c r="J114"/>
  <c i="4" r="J182"/>
  <c r="J186"/>
  <c r="BK158"/>
  <c r="BK125"/>
  <c r="BK170"/>
  <c r="J164"/>
  <c r="BK121"/>
  <c r="J102"/>
  <c r="BK110"/>
  <c i="5" r="J101"/>
  <c r="F35"/>
  <c i="2" r="BK403"/>
  <c r="BK373"/>
  <c r="J293"/>
  <c r="BK260"/>
  <c r="J194"/>
  <c r="J145"/>
  <c r="J403"/>
  <c r="BK363"/>
  <c r="J323"/>
  <c r="BK242"/>
  <c r="BK186"/>
  <c r="BK377"/>
  <c r="BK326"/>
  <c r="J242"/>
  <c r="J192"/>
  <c r="J117"/>
  <c r="BK393"/>
  <c r="J335"/>
  <c r="BK287"/>
  <c r="BK204"/>
  <c r="BK145"/>
  <c i="3" r="BK189"/>
  <c r="BK165"/>
  <c r="J130"/>
  <c r="BK174"/>
  <c r="J138"/>
  <c r="BK92"/>
  <c r="BK157"/>
  <c r="BK136"/>
  <c i="4" r="J188"/>
  <c r="J192"/>
  <c r="J136"/>
  <c r="BK88"/>
  <c r="J144"/>
  <c r="BK140"/>
  <c r="BK102"/>
  <c r="BK115"/>
  <c i="5" r="J104"/>
  <c r="BK106"/>
  <c r="J87"/>
  <c i="6" r="J88"/>
  <c i="2" r="J393"/>
  <c r="J263"/>
  <c r="BK188"/>
  <c r="BK105"/>
  <c r="BK400"/>
  <c r="BK332"/>
  <c r="J278"/>
  <c r="J190"/>
  <c r="BK379"/>
  <c r="J287"/>
  <c r="J247"/>
  <c r="J186"/>
  <c r="BK425"/>
  <c r="J398"/>
  <c r="J340"/>
  <c r="BK285"/>
  <c r="BK201"/>
  <c r="J139"/>
  <c i="3" r="J155"/>
  <c r="J120"/>
  <c r="BK96"/>
  <c r="J162"/>
  <c r="BK116"/>
  <c r="J191"/>
  <c r="BK126"/>
  <c r="BK138"/>
  <c r="J102"/>
  <c i="4" r="BK138"/>
  <c r="BK152"/>
  <c r="J176"/>
  <c r="J140"/>
  <c r="J132"/>
  <c r="BK104"/>
  <c r="BK106"/>
  <c i="5" r="BK101"/>
  <c r="BK89"/>
  <c i="2" r="BK398"/>
  <c r="BK389"/>
  <c r="BK375"/>
  <c r="BK310"/>
  <c r="J253"/>
  <c r="BK192"/>
  <c r="BK136"/>
  <c r="J97"/>
  <c r="J348"/>
  <c r="J310"/>
  <c r="J227"/>
  <c r="J177"/>
  <c r="BK369"/>
  <c r="BK263"/>
  <c r="J188"/>
  <c r="J105"/>
  <c r="J412"/>
  <c r="BK361"/>
  <c r="BK293"/>
  <c r="J251"/>
  <c r="J148"/>
  <c i="3" r="BK193"/>
  <c r="J171"/>
  <c r="BK140"/>
  <c r="J116"/>
  <c r="BK171"/>
  <c r="BK120"/>
  <c r="BK177"/>
  <c r="BK110"/>
  <c r="J106"/>
  <c i="4" r="BK178"/>
  <c r="J190"/>
  <c r="BK154"/>
  <c r="J86"/>
  <c r="J150"/>
  <c r="BK134"/>
  <c r="J110"/>
  <c r="J112"/>
  <c r="J88"/>
  <c i="5" r="J97"/>
  <c r="BK104"/>
  <c r="J85"/>
  <c i="2" r="J371"/>
  <c r="BK273"/>
  <c r="BK232"/>
  <c r="J153"/>
  <c r="BK359"/>
  <c r="J282"/>
  <c r="J196"/>
  <c r="BK99"/>
  <c r="BK335"/>
  <c r="J255"/>
  <c r="BK190"/>
  <c r="BK419"/>
  <c r="J373"/>
  <c r="BK323"/>
  <c r="BK296"/>
  <c r="J208"/>
  <c r="BK142"/>
  <c i="3" r="J187"/>
  <c r="BK152"/>
  <c r="BK118"/>
  <c r="J183"/>
  <c r="BK142"/>
  <c r="BK162"/>
  <c r="J146"/>
  <c i="4" r="BK190"/>
  <c r="J160"/>
  <c r="BK182"/>
  <c r="J142"/>
  <c r="J106"/>
  <c r="J158"/>
  <c r="BK148"/>
  <c r="J90"/>
  <c r="BK86"/>
  <c r="BK92"/>
  <c i="5" r="J95"/>
  <c i="6" r="J85"/>
  <c i="2" l="1" r="BK96"/>
  <c r="P135"/>
  <c r="R152"/>
  <c r="BK176"/>
  <c r="J176"/>
  <c r="J65"/>
  <c r="BK207"/>
  <c r="J207"/>
  <c r="J66"/>
  <c r="BK218"/>
  <c r="J218"/>
  <c r="J67"/>
  <c r="P231"/>
  <c r="P272"/>
  <c r="BK281"/>
  <c r="J281"/>
  <c r="J70"/>
  <c r="P325"/>
  <c r="T354"/>
  <c r="R395"/>
  <c i="3" r="R95"/>
  <c r="R94"/>
  <c r="P133"/>
  <c r="BK161"/>
  <c r="J161"/>
  <c r="J66"/>
  <c r="BK180"/>
  <c r="J180"/>
  <c r="J67"/>
  <c r="P186"/>
  <c r="P185"/>
  <c i="4" r="BK85"/>
  <c r="J85"/>
  <c r="J60"/>
  <c r="T95"/>
  <c r="T120"/>
  <c r="BK131"/>
  <c r="J131"/>
  <c r="J63"/>
  <c r="T167"/>
  <c i="5" r="BK84"/>
  <c r="J84"/>
  <c r="J61"/>
  <c r="T103"/>
  <c i="2" r="T96"/>
  <c r="T135"/>
  <c r="P152"/>
  <c r="P176"/>
  <c r="T207"/>
  <c r="P218"/>
  <c r="BK231"/>
  <c r="J231"/>
  <c r="J68"/>
  <c r="BK272"/>
  <c r="J272"/>
  <c r="J69"/>
  <c r="R281"/>
  <c r="R325"/>
  <c r="P354"/>
  <c r="BK395"/>
  <c r="J395"/>
  <c r="J73"/>
  <c i="3" r="BK95"/>
  <c r="J95"/>
  <c r="J63"/>
  <c r="T133"/>
  <c r="P161"/>
  <c r="P180"/>
  <c r="BK186"/>
  <c r="J186"/>
  <c r="J69"/>
  <c i="4" r="R85"/>
  <c r="BK95"/>
  <c r="J95"/>
  <c r="J61"/>
  <c r="BK120"/>
  <c r="J120"/>
  <c r="J62"/>
  <c r="T131"/>
  <c r="P167"/>
  <c i="5" r="T84"/>
  <c r="T83"/>
  <c r="T82"/>
  <c r="R103"/>
  <c i="2" r="R96"/>
  <c r="R95"/>
  <c r="R135"/>
  <c r="BK152"/>
  <c r="J152"/>
  <c r="J63"/>
  <c r="T176"/>
  <c r="R207"/>
  <c r="R218"/>
  <c r="T231"/>
  <c r="T272"/>
  <c r="P281"/>
  <c r="T325"/>
  <c r="R354"/>
  <c r="P395"/>
  <c i="3" r="P95"/>
  <c r="P94"/>
  <c r="R133"/>
  <c r="T161"/>
  <c r="T180"/>
  <c r="T186"/>
  <c r="T185"/>
  <c i="4" r="T85"/>
  <c r="T84"/>
  <c r="P95"/>
  <c r="P120"/>
  <c r="P131"/>
  <c r="R167"/>
  <c i="5" r="R84"/>
  <c r="R83"/>
  <c r="R82"/>
  <c r="BK103"/>
  <c r="J103"/>
  <c r="J62"/>
  <c i="2" r="P96"/>
  <c r="P95"/>
  <c r="BK135"/>
  <c r="J135"/>
  <c r="J62"/>
  <c r="T152"/>
  <c r="R176"/>
  <c r="P207"/>
  <c r="T218"/>
  <c r="R231"/>
  <c r="R272"/>
  <c r="T281"/>
  <c r="BK325"/>
  <c r="J325"/>
  <c r="J71"/>
  <c r="BK354"/>
  <c r="J354"/>
  <c r="J72"/>
  <c r="T395"/>
  <c i="3" r="T95"/>
  <c r="T94"/>
  <c r="BK133"/>
  <c r="J133"/>
  <c r="J65"/>
  <c r="R161"/>
  <c r="R180"/>
  <c r="R186"/>
  <c r="R185"/>
  <c i="4" r="P85"/>
  <c r="P84"/>
  <c i="1" r="AU57"/>
  <c i="4" r="R95"/>
  <c r="R120"/>
  <c r="R131"/>
  <c r="BK167"/>
  <c r="J167"/>
  <c r="J64"/>
  <c i="5" r="P84"/>
  <c r="P103"/>
  <c i="2" r="BK424"/>
  <c r="J424"/>
  <c r="J74"/>
  <c i="3" r="BK91"/>
  <c r="J91"/>
  <c r="J61"/>
  <c i="6" r="BK87"/>
  <c r="J87"/>
  <c r="J62"/>
  <c r="BK84"/>
  <c r="BK83"/>
  <c r="J83"/>
  <c r="J60"/>
  <c i="5" r="BK83"/>
  <c r="J83"/>
  <c r="J60"/>
  <c i="6" r="E48"/>
  <c r="J78"/>
  <c r="J79"/>
  <c r="F54"/>
  <c r="F55"/>
  <c r="J76"/>
  <c r="BE88"/>
  <c r="BE85"/>
  <c i="1" r="BB59"/>
  <c i="5" r="F54"/>
  <c r="J55"/>
  <c r="F79"/>
  <c r="BE87"/>
  <c r="BE89"/>
  <c r="BE93"/>
  <c r="BE95"/>
  <c r="BE97"/>
  <c r="BE101"/>
  <c r="BE106"/>
  <c r="J52"/>
  <c r="E72"/>
  <c r="J78"/>
  <c r="BE85"/>
  <c r="BE91"/>
  <c r="BE99"/>
  <c r="BE104"/>
  <c r="BE108"/>
  <c i="1" r="BB58"/>
  <c r="BD58"/>
  <c i="4" r="J54"/>
  <c r="E74"/>
  <c r="J78"/>
  <c r="F81"/>
  <c r="BE88"/>
  <c r="BE115"/>
  <c r="BE121"/>
  <c r="F54"/>
  <c r="J81"/>
  <c r="BE86"/>
  <c r="BE90"/>
  <c r="BE104"/>
  <c r="BE110"/>
  <c r="BE117"/>
  <c r="BE127"/>
  <c r="BE150"/>
  <c r="BE158"/>
  <c r="BE160"/>
  <c r="BE172"/>
  <c r="BE134"/>
  <c r="BE144"/>
  <c r="BE148"/>
  <c r="BE154"/>
  <c r="BE92"/>
  <c r="BE96"/>
  <c r="BE98"/>
  <c r="BE100"/>
  <c r="BE102"/>
  <c r="BE106"/>
  <c r="BE108"/>
  <c r="BE112"/>
  <c r="BE123"/>
  <c r="BE125"/>
  <c r="BE129"/>
  <c r="BE132"/>
  <c r="BE136"/>
  <c r="BE138"/>
  <c r="BE146"/>
  <c r="BE164"/>
  <c r="BE168"/>
  <c r="BE170"/>
  <c r="BE176"/>
  <c r="BE180"/>
  <c r="BE192"/>
  <c r="BE140"/>
  <c r="BE142"/>
  <c r="BE152"/>
  <c r="BE156"/>
  <c r="BE162"/>
  <c r="BE174"/>
  <c r="BE178"/>
  <c r="BE182"/>
  <c r="BE184"/>
  <c r="BE186"/>
  <c r="BE188"/>
  <c r="BE190"/>
  <c i="2" r="J96"/>
  <c r="J61"/>
  <c i="3" r="E48"/>
  <c r="J54"/>
  <c r="J55"/>
  <c r="F85"/>
  <c r="BE114"/>
  <c r="BE116"/>
  <c r="BE136"/>
  <c r="BE142"/>
  <c r="BE144"/>
  <c r="J52"/>
  <c r="F55"/>
  <c r="BE96"/>
  <c r="BE98"/>
  <c r="BE100"/>
  <c r="BE102"/>
  <c r="BE104"/>
  <c r="BE106"/>
  <c r="BE110"/>
  <c r="BE118"/>
  <c r="BE120"/>
  <c r="BE124"/>
  <c r="BE130"/>
  <c r="BE146"/>
  <c r="BE155"/>
  <c r="BE159"/>
  <c r="BE165"/>
  <c r="BE168"/>
  <c r="BE174"/>
  <c r="BE177"/>
  <c r="BE183"/>
  <c r="BE128"/>
  <c r="BE134"/>
  <c r="BE148"/>
  <c r="BE152"/>
  <c r="BE162"/>
  <c r="BE181"/>
  <c r="BE187"/>
  <c r="BE191"/>
  <c r="BE193"/>
  <c r="BE92"/>
  <c r="BE108"/>
  <c r="BE112"/>
  <c r="BE122"/>
  <c r="BE126"/>
  <c r="BE138"/>
  <c r="BE140"/>
  <c r="BE150"/>
  <c r="BE157"/>
  <c r="BE171"/>
  <c r="BE189"/>
  <c r="BE195"/>
  <c i="2" r="E84"/>
  <c r="F90"/>
  <c r="BE105"/>
  <c r="BE156"/>
  <c r="BE179"/>
  <c r="BE182"/>
  <c r="BE184"/>
  <c r="BE188"/>
  <c r="BE192"/>
  <c r="BE199"/>
  <c r="BE201"/>
  <c r="BE210"/>
  <c r="BE232"/>
  <c r="BE240"/>
  <c r="BE249"/>
  <c r="BE273"/>
  <c r="BE278"/>
  <c r="BE359"/>
  <c r="BE375"/>
  <c r="BE379"/>
  <c r="BE403"/>
  <c r="BE419"/>
  <c r="BE425"/>
  <c r="J54"/>
  <c r="J88"/>
  <c r="J91"/>
  <c r="BE99"/>
  <c r="BE102"/>
  <c r="BE120"/>
  <c r="BE122"/>
  <c r="BE136"/>
  <c r="BE148"/>
  <c r="BE153"/>
  <c r="BE172"/>
  <c r="BE237"/>
  <c r="BE251"/>
  <c r="BE263"/>
  <c r="BE282"/>
  <c r="BE306"/>
  <c r="BE320"/>
  <c r="BE323"/>
  <c r="BE335"/>
  <c r="BE355"/>
  <c r="BE361"/>
  <c r="BE371"/>
  <c r="BE373"/>
  <c r="BE383"/>
  <c r="BE385"/>
  <c r="BE387"/>
  <c r="BE393"/>
  <c r="BE396"/>
  <c r="BE406"/>
  <c r="F91"/>
  <c r="BE110"/>
  <c r="BE130"/>
  <c r="BE145"/>
  <c r="BE164"/>
  <c r="BE169"/>
  <c r="BE177"/>
  <c r="BE190"/>
  <c r="BE194"/>
  <c r="BE196"/>
  <c r="BE204"/>
  <c r="BE208"/>
  <c r="BE224"/>
  <c r="BE227"/>
  <c r="BE253"/>
  <c r="BE255"/>
  <c r="BE257"/>
  <c r="BE260"/>
  <c r="BE269"/>
  <c r="BE285"/>
  <c r="BE287"/>
  <c r="BE293"/>
  <c r="BE310"/>
  <c r="BE314"/>
  <c r="BE316"/>
  <c r="BE342"/>
  <c r="BE365"/>
  <c r="BE369"/>
  <c r="BE398"/>
  <c r="BE408"/>
  <c r="BE97"/>
  <c r="BE107"/>
  <c r="BE117"/>
  <c r="BE139"/>
  <c r="BE142"/>
  <c r="BE161"/>
  <c r="BE186"/>
  <c r="BE215"/>
  <c r="BE219"/>
  <c r="BE242"/>
  <c r="BE245"/>
  <c r="BE247"/>
  <c r="BE267"/>
  <c r="BE276"/>
  <c r="BE290"/>
  <c r="BE296"/>
  <c r="BE298"/>
  <c r="BE302"/>
  <c r="BE326"/>
  <c r="BE329"/>
  <c r="BE332"/>
  <c r="BE340"/>
  <c r="BE345"/>
  <c r="BE348"/>
  <c r="BE351"/>
  <c r="BE357"/>
  <c r="BE363"/>
  <c r="BE377"/>
  <c r="BE389"/>
  <c r="BE391"/>
  <c r="BE400"/>
  <c r="BE412"/>
  <c r="J34"/>
  <c i="1" r="AW55"/>
  <c i="4" r="F34"/>
  <c i="1" r="BA57"/>
  <c i="2" r="F35"/>
  <c i="1" r="BB55"/>
  <c i="4" r="F36"/>
  <c i="1" r="BC57"/>
  <c i="3" r="J34"/>
  <c i="1" r="AW56"/>
  <c i="4" r="F37"/>
  <c i="1" r="BD57"/>
  <c i="5" r="F34"/>
  <c i="1" r="BA58"/>
  <c i="6" r="F34"/>
  <c i="1" r="BA59"/>
  <c i="6" r="F36"/>
  <c i="1" r="BC59"/>
  <c i="6" r="F37"/>
  <c i="1" r="BD59"/>
  <c i="3" r="F37"/>
  <c i="1" r="BD56"/>
  <c i="3" r="F34"/>
  <c i="1" r="BA56"/>
  <c i="4" r="J34"/>
  <c i="1" r="AW57"/>
  <c i="5" r="F36"/>
  <c i="1" r="BC58"/>
  <c i="3" r="F35"/>
  <c i="1" r="BB56"/>
  <c i="3" r="F36"/>
  <c i="1" r="BC56"/>
  <c i="2" r="F36"/>
  <c i="1" r="BC55"/>
  <c i="5" r="J34"/>
  <c i="1" r="AW58"/>
  <c i="4" r="F35"/>
  <c i="1" r="BB57"/>
  <c i="2" r="F34"/>
  <c i="1" r="BA55"/>
  <c i="2" r="F37"/>
  <c i="1" r="BD55"/>
  <c i="6" r="J34"/>
  <c i="1" r="AW59"/>
  <c i="5" l="1" r="P83"/>
  <c r="P82"/>
  <c i="1" r="AU58"/>
  <c i="3" r="T132"/>
  <c r="T89"/>
  <c i="2" r="P175"/>
  <c r="R175"/>
  <c r="R94"/>
  <c i="3" r="R132"/>
  <c r="R89"/>
  <c i="4" r="R84"/>
  <c i="3" r="P132"/>
  <c r="P89"/>
  <c i="1" r="AU56"/>
  <c i="2" r="P94"/>
  <c i="1" r="AU55"/>
  <c i="2" r="T175"/>
  <c r="T95"/>
  <c r="BK95"/>
  <c i="3" r="BK94"/>
  <c r="J94"/>
  <c r="J62"/>
  <c r="BK132"/>
  <c r="J132"/>
  <c r="J64"/>
  <c r="BK185"/>
  <c r="J185"/>
  <c r="J68"/>
  <c i="4" r="BK84"/>
  <c r="J84"/>
  <c i="6" r="BK82"/>
  <c r="J82"/>
  <c r="J59"/>
  <c r="J84"/>
  <c r="J61"/>
  <c i="2" r="BK175"/>
  <c r="J175"/>
  <c r="J64"/>
  <c i="3" r="BK90"/>
  <c r="J90"/>
  <c r="J60"/>
  <c i="5" r="BK82"/>
  <c r="J82"/>
  <c r="J59"/>
  <c i="4" r="J30"/>
  <c i="1" r="AG57"/>
  <c i="6" r="J33"/>
  <c i="1" r="AV59"/>
  <c r="AT59"/>
  <c r="BC54"/>
  <c r="W32"/>
  <c r="BB54"/>
  <c r="W31"/>
  <c i="5" r="F33"/>
  <c i="1" r="AZ58"/>
  <c r="BD54"/>
  <c r="W33"/>
  <c i="3" r="F33"/>
  <c i="1" r="AZ56"/>
  <c r="BA54"/>
  <c r="AW54"/>
  <c r="AK30"/>
  <c i="3" r="J33"/>
  <c i="1" r="AV56"/>
  <c r="AT56"/>
  <c i="6" r="F33"/>
  <c i="1" r="AZ59"/>
  <c i="5" r="J33"/>
  <c i="1" r="AV58"/>
  <c r="AT58"/>
  <c i="2" r="J33"/>
  <c i="1" r="AV55"/>
  <c r="AT55"/>
  <c i="2" r="F33"/>
  <c i="1" r="AZ55"/>
  <c i="4" r="J33"/>
  <c i="1" r="AV57"/>
  <c r="AT57"/>
  <c r="AN57"/>
  <c i="4" r="F33"/>
  <c i="1" r="AZ57"/>
  <c i="2" l="1" r="T94"/>
  <c r="BK94"/>
  <c r="J94"/>
  <c i="4" r="J59"/>
  <c i="2" r="J95"/>
  <c r="J60"/>
  <c i="3" r="BK89"/>
  <c r="J89"/>
  <c r="J59"/>
  <c i="4" r="J39"/>
  <c i="1" r="AU54"/>
  <c i="6" r="J30"/>
  <c i="1" r="AG59"/>
  <c i="2" r="J30"/>
  <c i="1" r="AG55"/>
  <c r="AZ54"/>
  <c r="W29"/>
  <c r="AY54"/>
  <c r="AX54"/>
  <c i="5" r="J30"/>
  <c i="1" r="AG58"/>
  <c r="W30"/>
  <c i="2" l="1" r="J39"/>
  <c i="6" r="J39"/>
  <c i="2" r="J59"/>
  <c i="5" r="J39"/>
  <c i="1" r="AN58"/>
  <c r="AN59"/>
  <c r="AN55"/>
  <c r="AV54"/>
  <c r="AK29"/>
  <c i="3" r="J30"/>
  <c i="1" r="AG56"/>
  <c i="3" l="1" r="J39"/>
  <c i="1" r="AN56"/>
  <c r="AG54"/>
  <c r="AK26"/>
  <c r="AK35"/>
  <c r="AT54"/>
  <c r="AN54"/>
</calcChain>
</file>

<file path=xl/sharedStrings.xml><?xml version="1.0" encoding="utf-8"?>
<sst xmlns="http://schemas.openxmlformats.org/spreadsheetml/2006/main">
  <si>
    <t>Export Komplet</t>
  </si>
  <si>
    <t>VZ</t>
  </si>
  <si>
    <t>2.0</t>
  </si>
  <si>
    <t>ZAMOK</t>
  </si>
  <si>
    <t>False</t>
  </si>
  <si>
    <t>{f18ce008-a09f-43ca-82d9-e738c7e82bd8}</t>
  </si>
  <si>
    <t>0,01</t>
  </si>
  <si>
    <t>21</t>
  </si>
  <si>
    <t>15</t>
  </si>
  <si>
    <t>REKAPITULACE STAVBY</t>
  </si>
  <si>
    <t xml:space="preserve">v ---  níže se nacházejí doplnkové a pomocné údaje k sestavám  --- v</t>
  </si>
  <si>
    <t>Návod na vyplnění</t>
  </si>
  <si>
    <t>0,001</t>
  </si>
  <si>
    <t>Kód:</t>
  </si>
  <si>
    <t>2020-09B-7-3-ver2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</si>
  <si>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</si>
  <si>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</si>
  <si>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Březenecká 4679, Chomutov-m 1.3</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</si>
  <si>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</si>
  <si>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</si>
  <si>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</si>
  <si>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</si>
  <si>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</si>
  <si>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</si>
  <si>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</si>
  <si>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</si>
  <si>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</si>
  <si>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</si>
  <si>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</si>
  <si>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</si>
  <si>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</si>
  <si>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</si>
  <si>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</si>
  <si>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</si>
  <si>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</si>
  <si>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</si>
  <si>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</si>
  <si>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</si>
  <si>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</si>
  <si>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</si>
  <si>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</si>
  <si>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</si>
  <si>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</si>
  <si>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</si>
  <si>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</si>
  <si>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</si>
  <si>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</si>
  <si>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</si>
  <si>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</si>
  <si>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</si>
  <si>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</si>
  <si>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</si>
  <si>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</si>
  <si>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</si>
  <si>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</si>
  <si>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</si>
  <si>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</si>
  <si>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</si>
  <si>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</si>
  <si>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</si>
  <si>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</si>
  <si>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</si>
  <si>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</si>
  <si>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</si>
  <si>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</si>
  <si>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</si>
  <si>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</si>
  <si>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</si>
  <si>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</si>
  <si>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</si>
  <si>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</si>
  <si>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</si>
  <si>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</si>
  <si>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</si>
  <si>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</si>
  <si>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</si>
  <si>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</si>
  <si>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07.3-a</t>
  </si>
  <si>
    <t>stavební část</t>
  </si>
  <si>
    <t>STA</t>
  </si>
  <si>
    <t>1</t>
  </si>
  <si>
    <t>{d754a11d-6918-438a-9657-fe476970e649}</t>
  </si>
  <si>
    <t>2</t>
  </si>
  <si>
    <t>SO 07.3-b1</t>
  </si>
  <si>
    <t>elektroinstalace</t>
  </si>
  <si>
    <t>{fbcb8670-5bcb-45a4-a0b8-6530ca75f69a}</t>
  </si>
  <si>
    <t>SO 07.3-b2</t>
  </si>
  <si>
    <t>elektro materiál</t>
  </si>
  <si>
    <t>{6d6adff2-ce7e-4b46-afb0-d67fd0e600a8}</t>
  </si>
  <si>
    <t>SO 07.3-d</t>
  </si>
  <si>
    <t>AV technika stínící technika</t>
  </si>
  <si>
    <t>{5af2d397-0ad8-4367-8f28-3600d1d54911}</t>
  </si>
  <si>
    <t>SO 07.3-VRN</t>
  </si>
  <si>
    <t>VRN</t>
  </si>
  <si>
    <t>{25ed7c8b-8c08-4f9a-8724-960864170ac1}</t>
  </si>
  <si>
    <t>KRYCÍ LIST SOUPISU PRACÍ</t>
  </si>
  <si>
    <t>Objekt:</t>
  </si>
  <si>
    <t>SO 07.3-a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</si>
  <si>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</si>
  <si>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</si>
  <si>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</si>
  <si>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</si>
  <si>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</si>
  <si>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</si>
  <si>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</si>
  <si>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</si>
  <si>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</si>
  <si>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</si>
  <si>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</si>
  <si>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</si>
  <si>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</si>
  <si>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</si>
  <si>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</si>
  <si>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</si>
  <si>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</si>
  <si>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</si>
  <si>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</si>
  <si>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</si>
  <si>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</si>
  <si>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</si>
  <si>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</si>
  <si>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</si>
  <si>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</si>
  <si>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</si>
  <si>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</si>
  <si>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</si>
  <si>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</si>
  <si>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</si>
  <si>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</si>
  <si>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</si>
  <si>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</si>
  <si>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</si>
  <si>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</si>
  <si>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</si>
  <si>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</si>
  <si>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</si>
  <si>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</si>
  <si>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</si>
  <si>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</si>
  <si>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</si>
  <si>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</si>
  <si>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</si>
  <si>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</si>
  <si>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</si>
  <si>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</si>
  <si>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</si>
  <si>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</si>
  <si>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</si>
  <si>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</si>
  <si>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</si>
  <si>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</si>
  <si>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</si>
  <si>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</si>
  <si>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</si>
  <si>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</si>
  <si>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</si>
  <si>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</si>
  <si>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</si>
  <si>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</si>
  <si>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</si>
  <si>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</si>
  <si>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VV</t>
  </si>
  <si>
    <t>obklad</t>
  </si>
  <si>
    <t>-3,75</t>
  </si>
  <si>
    <t>omítky</t>
  </si>
  <si>
    <t>112,558</t>
  </si>
  <si>
    <t>Součet</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</si>
  <si>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</si>
  <si>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</si>
  <si>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</si>
  <si>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</si>
  <si>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</si>
  <si>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</si>
  <si>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</si>
  <si>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</si>
  <si>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</si>
  <si>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</si>
  <si>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</si>
  <si>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3,2*(12,022*2+6,898*2+0,4*8+0,31*3+0,715+0,41)</t>
  </si>
  <si>
    <t>-0,9*1,97</t>
  </si>
  <si>
    <t>-0,8*1,97</t>
  </si>
  <si>
    <t>-2,3*2,391*4</t>
  </si>
  <si>
    <t>612135095</t>
  </si>
  <si>
    <t>Vyrovnání nerovností podkladu vnitřních omítaných ploch Příplatek k ceně za každý další 1 mm tloušťky podkladní vrstvy přes 2 mm tmelem stěn</t>
  </si>
  <si>
    <t>20</t>
  </si>
  <si>
    <t>112,558*2 "Přepočtené koeficientem množství</t>
  </si>
  <si>
    <t>Ostatní konstrukce a práce, bourání</t>
  </si>
  <si>
    <t>11</t>
  </si>
  <si>
    <t>978011141</t>
  </si>
  <si>
    <t>Otlučení vápenných nebo vápenocementových omítek vnitřních ploch stropů, v rozsahu přes 10 do 30 %</t>
  </si>
  <si>
    <t>22</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</si>
  <si>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</si>
  <si>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</si>
  <si>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</si>
  <si>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</si>
  <si>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</si>
  <si>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</si>
  <si>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</si>
  <si>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</si>
  <si>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</si>
  <si>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</si>
  <si>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</si>
  <si>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</si>
  <si>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</si>
  <si>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</si>
  <si>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</si>
  <si>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</si>
  <si>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112,558+844,5</t>
  </si>
  <si>
    <t>998</t>
  </si>
  <si>
    <t>Přesun hmot</t>
  </si>
  <si>
    <t>997013211</t>
  </si>
  <si>
    <t>Vnitrostaveništní doprava suti a vybouraných hmot vodorovně do 50 m svisle ručně pro budovy a haly výšky do 6 m</t>
  </si>
  <si>
    <t>t</t>
  </si>
  <si>
    <t>32</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</si>
  <si>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</si>
  <si>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17</t>
  </si>
  <si>
    <t>997013219</t>
  </si>
  <si>
    <t>Vnitrostaveništní doprava suti a vybouraných hmot vodorovně do 50 m Příplatek k cenám -3111 až -3217 za zvětšenou vodorovnou dopravu přes vymezenou dopravní vzdálenost za každých dalších i započatých 10 m</t>
  </si>
  <si>
    <t>34</t>
  </si>
  <si>
    <t>5,508*2 "Přepočtené koeficientem množství</t>
  </si>
  <si>
    <t>997013501</t>
  </si>
  <si>
    <t>Odvoz suti a vybouraných hmot na skládku nebo meziskládku se složením, na vzdálenost do 1 km</t>
  </si>
  <si>
    <t>36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</si>
  <si>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</si>
  <si>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19</t>
  </si>
  <si>
    <t>997013509</t>
  </si>
  <si>
    <t>Odvoz suti a vybouraných hmot na skládku nebo meziskládku se složením, na vzdálenost Příplatek k ceně za každý další i započatý 1 km přes 1 km</t>
  </si>
  <si>
    <t>38</t>
  </si>
  <si>
    <t>5,508*10 "Přepočtené koeficientem množství</t>
  </si>
  <si>
    <t>997013631</t>
  </si>
  <si>
    <t>Poplatek za uložení stavebního odpadu na skládce (skládkovné) směsného stavebního a demoličního zatříděného do Katalogu odpadů pod kódem 17 09 04</t>
  </si>
  <si>
    <t>40</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</si>
  <si>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</si>
  <si>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</si>
  <si>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</si>
  <si>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42</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</si>
  <si>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</si>
  <si>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</si>
  <si>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</si>
  <si>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</si>
  <si>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</si>
  <si>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725210821</t>
  </si>
  <si>
    <t>Demontáž umyvadel bez výtokových armatur umyvadel</t>
  </si>
  <si>
    <t>soubor</t>
  </si>
  <si>
    <t>44</t>
  </si>
  <si>
    <t>23</t>
  </si>
  <si>
    <t>725219101</t>
  </si>
  <si>
    <t>Umyvadla montáž umyvadel ostatních typů na konzoly</t>
  </si>
  <si>
    <t>46</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</si>
  <si>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</si>
  <si>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M</t>
  </si>
  <si>
    <t>LFN.H8147140001041</t>
  </si>
  <si>
    <t>DVOJUMYVADLO MIO-N 130 CM BÍLÁ</t>
  </si>
  <si>
    <t>kus</t>
  </si>
  <si>
    <t>vlastní</t>
  </si>
  <si>
    <t>48</t>
  </si>
  <si>
    <t>25</t>
  </si>
  <si>
    <t>725291511</t>
  </si>
  <si>
    <t>Doplňky zařízení koupelen a záchodů plastové dávkovač tekutého mýdla na 350 ml</t>
  </si>
  <si>
    <t>50</t>
  </si>
  <si>
    <t>725291631</t>
  </si>
  <si>
    <t>Doplňky zařízení koupelen a záchodů nerezové zásobník papírových ručníků</t>
  </si>
  <si>
    <t>52</t>
  </si>
  <si>
    <t>27</t>
  </si>
  <si>
    <t>725590811</t>
  </si>
  <si>
    <t>Vnitrostaveništní přemístění vybouraných (demontovaných) hmot zařizovacích předmětů vodorovně do 100 m v objektech výšky do 6 m</t>
  </si>
  <si>
    <t>54</t>
  </si>
  <si>
    <t>725813111</t>
  </si>
  <si>
    <t>Ventily rohové bez připojovací trubičky nebo flexi hadičky G 1/2</t>
  </si>
  <si>
    <t>56</t>
  </si>
  <si>
    <t>29</t>
  </si>
  <si>
    <t>55190004</t>
  </si>
  <si>
    <t>flexi hadice ohebná k baterii D 8x12mm F 3/8"xM10 500mm</t>
  </si>
  <si>
    <t>m</t>
  </si>
  <si>
    <t>58</t>
  </si>
  <si>
    <t>725820801</t>
  </si>
  <si>
    <t>Demontáž baterií nástěnných do G 3/4</t>
  </si>
  <si>
    <t>60</t>
  </si>
  <si>
    <t>31</t>
  </si>
  <si>
    <t>725822611</t>
  </si>
  <si>
    <t>Baterie umyvadlové stojánkové pákové bez výpusti</t>
  </si>
  <si>
    <t>62</t>
  </si>
  <si>
    <t xml:space="preserve">Poznámka k souboru cen:_x000d_
Poznámka k souboru cen: 1. V cenách –2654, 56, -9101-9202 není započten napájecí zdroj. </t>
  </si>
  <si>
    <t>725860811</t>
  </si>
  <si>
    <t>Demontáž zápachových uzávěrek pro zařizovací předměty jednoduchých</t>
  </si>
  <si>
    <t>64</t>
  </si>
  <si>
    <t>33</t>
  </si>
  <si>
    <t>725861102</t>
  </si>
  <si>
    <t>Zápachové uzávěrky zařizovacích předmětů pro umyvadla DN 40</t>
  </si>
  <si>
    <t>66</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</si>
  <si>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</si>
  <si>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</si>
  <si>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</si>
  <si>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68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</si>
  <si>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</si>
  <si>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</si>
  <si>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</si>
  <si>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35</t>
  </si>
  <si>
    <t>735131810</t>
  </si>
  <si>
    <t>Demontáž otopných těles hliníkových článkových</t>
  </si>
  <si>
    <t>70</t>
  </si>
  <si>
    <t>735191914</t>
  </si>
  <si>
    <t>Ostatní opravy otopných těles montáž otopných těles sestavených z použitých článků litinových</t>
  </si>
  <si>
    <t>72</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</si>
  <si>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</si>
  <si>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0,306*17*4</t>
  </si>
  <si>
    <t>37</t>
  </si>
  <si>
    <t>998735101</t>
  </si>
  <si>
    <t>Přesun hmot pro otopná tělesa stanovený z hmotnosti přesunovaného materiálu vodorovná dopravní vzdálenost do 50 m v objektech výšky do 6 m</t>
  </si>
  <si>
    <t>74</t>
  </si>
  <si>
    <t>762</t>
  </si>
  <si>
    <t>Konstrukce tesařské</t>
  </si>
  <si>
    <t>762511867</t>
  </si>
  <si>
    <t>Demontáž podlahové konstrukce podkladové z dřevoštěpkových desek jednovrstvých šroubovaných na pero drážku, tloušťka desky přes 15 mm</t>
  </si>
  <si>
    <t>76</t>
  </si>
  <si>
    <t xml:space="preserve">Poznámka k souboru cen:_x000d_
Poznámka k souboru cen: 1. V cenách nejsou započteny náklady na odstranění tepelné izolace z podlah; tyto se oceňují cenami části B01 katalogu 800–713 Izolace tepelné. </t>
  </si>
  <si>
    <t>2,412*3,713</t>
  </si>
  <si>
    <t>39</t>
  </si>
  <si>
    <t>762512811</t>
  </si>
  <si>
    <t>Demontáž podlahové konstrukce podkladové roštu podkladového</t>
  </si>
  <si>
    <t>78</t>
  </si>
  <si>
    <t>762711810</t>
  </si>
  <si>
    <t>Demontáž prostorových vázaných konstrukcí z řeziva hraněného nebo polohraněného průřezové plochy do 120 cm2</t>
  </si>
  <si>
    <t>80</t>
  </si>
  <si>
    <t>2,412*8+3,713*6</t>
  </si>
  <si>
    <t>766</t>
  </si>
  <si>
    <t>Konstrukce truhlářské</t>
  </si>
  <si>
    <t>41</t>
  </si>
  <si>
    <t>766411811</t>
  </si>
  <si>
    <t>Demontáž obložení stěn panely, plochy do 1,5 m2</t>
  </si>
  <si>
    <t>82</t>
  </si>
  <si>
    <t xml:space="preserve">Poznámka k souboru cen:_x000d_
Poznámka k souboru cen: 1. Cenami nelze oceňovat demontáž obložení stěn výšky přes 2,5 m; tyto práce se oceňují cenami souboru cen 766 42-18 Demontáž obložení podhledů. </t>
  </si>
  <si>
    <t>1,515*2,5</t>
  </si>
  <si>
    <t>766411822</t>
  </si>
  <si>
    <t>Demontáž obložení stěn podkladových roštů</t>
  </si>
  <si>
    <t>84</t>
  </si>
  <si>
    <t>43</t>
  </si>
  <si>
    <t>766441822</t>
  </si>
  <si>
    <t>Demontáž parapetních desek dřevěných nebo plastových šířky přes 300 mm délky přes 1 m</t>
  </si>
  <si>
    <t>86</t>
  </si>
  <si>
    <t>766660002</t>
  </si>
  <si>
    <t>Montáž dveřních křídel dřevěných nebo plastových otevíravých do ocelové zárubně povrchově upravených jednokřídlových, šířky přes 800 mm</t>
  </si>
  <si>
    <t>88</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</si>
  <si>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</si>
  <si>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45</t>
  </si>
  <si>
    <t>766660728</t>
  </si>
  <si>
    <t>Montáž dveřních doplňků dveřního kování interiérového zámku</t>
  </si>
  <si>
    <t>90</t>
  </si>
  <si>
    <t>766660729</t>
  </si>
  <si>
    <t>Montáž dveřních doplňků dveřního kování interiérového štítku s klikou</t>
  </si>
  <si>
    <t>92</t>
  </si>
  <si>
    <t>47</t>
  </si>
  <si>
    <t>54914620</t>
  </si>
  <si>
    <t>kování dveřní vrchní klika včetně rozet a montážního materiálu R PZ nerez PK</t>
  </si>
  <si>
    <t>94</t>
  </si>
  <si>
    <t>54924004</t>
  </si>
  <si>
    <t>zámek zadlabací 190/140/20 L cylinder</t>
  </si>
  <si>
    <t>96</t>
  </si>
  <si>
    <t>49</t>
  </si>
  <si>
    <t>61162087</t>
  </si>
  <si>
    <t>dveře jednokřídlé dřevotřískové povrch laminátový plné 900x1970/2100mm</t>
  </si>
  <si>
    <t>98</t>
  </si>
  <si>
    <t>766662811</t>
  </si>
  <si>
    <t>Demontáž dveřních konstrukcí k opětovnému použití prahů dveří jednokřídlových</t>
  </si>
  <si>
    <t>100</t>
  </si>
  <si>
    <t>51</t>
  </si>
  <si>
    <t>766691914</t>
  </si>
  <si>
    <t>Ostatní práce vyvěšení nebo zavěšení křídel s případným uložením a opětovným zavěšením po provedení stavebních změn dřevěných dveřních, plochy do 2 m2</t>
  </si>
  <si>
    <t>102</t>
  </si>
  <si>
    <t xml:space="preserve">Poznámka k souboru cen:_x000d_
Poznámka k souboru cen: 1. Ceny -1931 a -1932 lze užít jen pro křídlo mající současně obě jmenované funkce. </t>
  </si>
  <si>
    <t>766694123</t>
  </si>
  <si>
    <t>Montáž ostatních truhlářských konstrukcí parapetních desek dřevěných nebo plastových šířky přes 300 mm, délky přes 1600 do 2600 mm</t>
  </si>
  <si>
    <t>104</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</si>
  <si>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</si>
  <si>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53</t>
  </si>
  <si>
    <t>60794106</t>
  </si>
  <si>
    <t>deska parapetní dřevotřísková vnitřní 450x1000mm</t>
  </si>
  <si>
    <t>106</t>
  </si>
  <si>
    <t>2,595+2,599+2,598+2,615</t>
  </si>
  <si>
    <t>60794121</t>
  </si>
  <si>
    <t>koncovka PVC k parapetním dřevotřískovým deskám 600mm</t>
  </si>
  <si>
    <t>108</t>
  </si>
  <si>
    <t>55</t>
  </si>
  <si>
    <t>998766101</t>
  </si>
  <si>
    <t>Přesun hmot pro konstrukce truhlářské stanovený z hmotnosti přesunovaného materiálu vodorovná dopravní vzdálenost do 50 m v objektech výšky do 6 m</t>
  </si>
  <si>
    <t>110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</si>
  <si>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</si>
  <si>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</si>
  <si>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</si>
  <si>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</si>
  <si>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</si>
  <si>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112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</si>
  <si>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</si>
  <si>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57</t>
  </si>
  <si>
    <t>X2</t>
  </si>
  <si>
    <t>madlo dveřní nerez</t>
  </si>
  <si>
    <t>114</t>
  </si>
  <si>
    <t>998767101</t>
  </si>
  <si>
    <t>Přesun hmot pro zámečnické konstrukce stanovený z hmotnosti přesunovaného materiálu vodorovná dopravní vzdálenost do 50 m v objektech výšky do 6 m</t>
  </si>
  <si>
    <t>116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</si>
  <si>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</si>
  <si>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</si>
  <si>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</si>
  <si>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59</t>
  </si>
  <si>
    <t>776111112</t>
  </si>
  <si>
    <t>Příprava podkladu broušení podlah nového podkladu betonového</t>
  </si>
  <si>
    <t>118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</si>
  <si>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</si>
  <si>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</si>
  <si>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</si>
  <si>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120</t>
  </si>
  <si>
    <t>61</t>
  </si>
  <si>
    <t>776111311</t>
  </si>
  <si>
    <t>Příprava podkladu vysátí podlah</t>
  </si>
  <si>
    <t>122</t>
  </si>
  <si>
    <t>776121321</t>
  </si>
  <si>
    <t>Příprava podkladu penetrace neředěná podlah</t>
  </si>
  <si>
    <t>124</t>
  </si>
  <si>
    <t>63</t>
  </si>
  <si>
    <t>776141124</t>
  </si>
  <si>
    <t>Příprava podkladu vyrovnání samonivelační stěrkou podlah min.pevnosti 30 MPa, tloušťky přes 8 do 10 mm</t>
  </si>
  <si>
    <t>126</t>
  </si>
  <si>
    <t>776221221</t>
  </si>
  <si>
    <t>Montáž podlahovin z PVC lepením standardním lepidlem ze čtverců elektrostaticky vodivých</t>
  </si>
  <si>
    <t>128</t>
  </si>
  <si>
    <t>65</t>
  </si>
  <si>
    <t>28410242</t>
  </si>
  <si>
    <t>krytina podlahová homogenní elektrostaticky vodivá tl 2,0mm 608x608mm</t>
  </si>
  <si>
    <t>130</t>
  </si>
  <si>
    <t>84,5*1,1 "Přepočtené koeficientem množství</t>
  </si>
  <si>
    <t>776410811</t>
  </si>
  <si>
    <t>Demontáž soklíků nebo lišt pryžových nebo plastových</t>
  </si>
  <si>
    <t>132</t>
  </si>
  <si>
    <t>(12,022*2+6,898*2+0,4*8+0,31*3+0,715+0,41)-0,9</t>
  </si>
  <si>
    <t>67</t>
  </si>
  <si>
    <t>776411112</t>
  </si>
  <si>
    <t>Montáž soklíků lepením obvodových, výšky přes 80 do 100 mm</t>
  </si>
  <si>
    <t>134</t>
  </si>
  <si>
    <t>(12,022*2+6,898*2+0,4*8+0,31*3+0,715+0,41)-0,9-0,8</t>
  </si>
  <si>
    <t>28411010</t>
  </si>
  <si>
    <t>lišta soklová PVC 20x100mm</t>
  </si>
  <si>
    <t>136</t>
  </si>
  <si>
    <t>41,395*1,1 "Přepočtené koeficientem množství</t>
  </si>
  <si>
    <t>69</t>
  </si>
  <si>
    <t>776421312</t>
  </si>
  <si>
    <t>Montáž lišt přechodových šroubovaných</t>
  </si>
  <si>
    <t>138</t>
  </si>
  <si>
    <t>59054113</t>
  </si>
  <si>
    <t>profil přechodový Al s pohyblivým ramenem matně eloxovaný 15x30mm</t>
  </si>
  <si>
    <t>140</t>
  </si>
  <si>
    <t>0,9*1,1 "Přepočtené koeficientem množství</t>
  </si>
  <si>
    <t>71</t>
  </si>
  <si>
    <t>998776101</t>
  </si>
  <si>
    <t>Přesun hmot pro podlahy povlakové stanovený z hmotnosti přesunovaného materiálu vodorovná dopravní vzdálenost do 50 m v objektech výšky do 6 m</t>
  </si>
  <si>
    <t>142</t>
  </si>
  <si>
    <t>X1</t>
  </si>
  <si>
    <t>revize antistat.lina</t>
  </si>
  <si>
    <t>144</t>
  </si>
  <si>
    <t>781</t>
  </si>
  <si>
    <t>Dokončovací práce - obklady</t>
  </si>
  <si>
    <t>73</t>
  </si>
  <si>
    <t>781111011</t>
  </si>
  <si>
    <t>Příprava podkladu před provedením obkladu oprášení (ometení) stěny</t>
  </si>
  <si>
    <t>146</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</si>
  <si>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</si>
  <si>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</si>
  <si>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</si>
  <si>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148</t>
  </si>
  <si>
    <t>75</t>
  </si>
  <si>
    <t>781151014</t>
  </si>
  <si>
    <t>Příprava podkladu před provedením obkladu lokální vyrovnání podkladu stěrkou, tloušťky do 3 mm, plochy přes 0,5 do 1,0 m2</t>
  </si>
  <si>
    <t>150</t>
  </si>
  <si>
    <t>781474115</t>
  </si>
  <si>
    <t>Montáž obkladů vnitřních stěn z dlaždic keramických lepených flexibilním lepidlem maloformátových hladkých přes 22 do 25 ks/m2</t>
  </si>
  <si>
    <t>152</t>
  </si>
  <si>
    <t xml:space="preserve">Poznámka k souboru cen:_x000d_
Poznámka k souboru cen: 1. Položky jsou určeny pro všechny druhy povrchových úprav. </t>
  </si>
  <si>
    <t>2,5*1,5</t>
  </si>
  <si>
    <t>77</t>
  </si>
  <si>
    <t>59761039</t>
  </si>
  <si>
    <t>obklad keramický hladký přes 22 do 25ks/m2</t>
  </si>
  <si>
    <t>154</t>
  </si>
  <si>
    <t>781477111</t>
  </si>
  <si>
    <t>Montáž obkladů vnitřních stěn z dlaždic keramických Příplatek k cenám za plochu do 10 m2 jednotlivě</t>
  </si>
  <si>
    <t>156</t>
  </si>
  <si>
    <t>79</t>
  </si>
  <si>
    <t>781495151</t>
  </si>
  <si>
    <t>Obklad - dokončující práce průnik obkladem hranatý, bez izolace, o delší straně do 30 mm</t>
  </si>
  <si>
    <t>158</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</si>
  <si>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</si>
  <si>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</si>
  <si>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</si>
  <si>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160</t>
  </si>
  <si>
    <t>81</t>
  </si>
  <si>
    <t>998781101</t>
  </si>
  <si>
    <t>Přesun hmot pro obklady keramické stanovený z hmotnosti přesunovaného materiálu vodorovná dopravní vzdálenost do 50 m v objektech výšky do 6 m</t>
  </si>
  <si>
    <t>162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</si>
  <si>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</si>
  <si>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</si>
  <si>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</si>
  <si>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783301313</t>
  </si>
  <si>
    <t>Příprava podkladu zámečnických konstrukcí před provedením nátěru odmaštění odmašťovačem ředidlovým</t>
  </si>
  <si>
    <t>164</t>
  </si>
  <si>
    <t>83</t>
  </si>
  <si>
    <t>783301401</t>
  </si>
  <si>
    <t>Příprava podkladu zámečnických konstrukcí před provedením nátěru ometení</t>
  </si>
  <si>
    <t>166</t>
  </si>
  <si>
    <t>783306801</t>
  </si>
  <si>
    <t>Odstranění nátěrů ze zámečnických konstrukcí obroušením</t>
  </si>
  <si>
    <t>168</t>
  </si>
  <si>
    <t>85</t>
  </si>
  <si>
    <t>783314201</t>
  </si>
  <si>
    <t>Základní antikorozní nátěr zámečnických konstrukcí jednonásobný syntetický standardní</t>
  </si>
  <si>
    <t>170</t>
  </si>
  <si>
    <t>783315103</t>
  </si>
  <si>
    <t>Mezinátěr zámečnických konstrukcí jednonásobný syntetický samozákladující</t>
  </si>
  <si>
    <t>172</t>
  </si>
  <si>
    <t>87</t>
  </si>
  <si>
    <t>783317105</t>
  </si>
  <si>
    <t>Krycí nátěr (email) zámečnických konstrukcí jednonásobný syntetický samozákladující</t>
  </si>
  <si>
    <t>174</t>
  </si>
  <si>
    <t>0,25*4,9</t>
  </si>
  <si>
    <t>783601321</t>
  </si>
  <si>
    <t>Příprava podkladu otopných těles před provedením nátěrů článkových odrezivěním bezoplachovým</t>
  </si>
  <si>
    <t>176</t>
  </si>
  <si>
    <t>89</t>
  </si>
  <si>
    <t>783601325</t>
  </si>
  <si>
    <t>Příprava podkladu otopných těles před provedením nátěrů článkových odmaštěním vodou ředitelným</t>
  </si>
  <si>
    <t>178</t>
  </si>
  <si>
    <t>783601421</t>
  </si>
  <si>
    <t>Příprava podkladu otopných těles před provedením nátěrů článkových očištění ometením</t>
  </si>
  <si>
    <t>180</t>
  </si>
  <si>
    <t>91</t>
  </si>
  <si>
    <t>783606811</t>
  </si>
  <si>
    <t>Odstranění nátěrů z otopných těles článkových obroušením</t>
  </si>
  <si>
    <t>182</t>
  </si>
  <si>
    <t>783614111</t>
  </si>
  <si>
    <t>Základní nátěr otopných těles jednonásobný článkových syntetický</t>
  </si>
  <si>
    <t>184</t>
  </si>
  <si>
    <t>93</t>
  </si>
  <si>
    <t>783617117</t>
  </si>
  <si>
    <t>Krycí nátěr (email) otopných těles článkových dvojnásobný syntetický</t>
  </si>
  <si>
    <t>186</t>
  </si>
  <si>
    <t>783601711</t>
  </si>
  <si>
    <t>Příprava podkladu armatur a kovových potrubí před provedením nátěru potrubí do DN 50 mm odrezivěním, odrezovačem bezoplachovým</t>
  </si>
  <si>
    <t>188</t>
  </si>
  <si>
    <t>95</t>
  </si>
  <si>
    <t>783601713</t>
  </si>
  <si>
    <t>Příprava podkladu armatur a kovových potrubí před provedením nátěru potrubí do DN 50 mm odmaštěním, odmašťovačem vodou ředitelným</t>
  </si>
  <si>
    <t>190</t>
  </si>
  <si>
    <t>783606861</t>
  </si>
  <si>
    <t>Odstranění nátěrů z armatur a kovových potrubí potrubí do DN 50 mm obroušením</t>
  </si>
  <si>
    <t>192</t>
  </si>
  <si>
    <t>97</t>
  </si>
  <si>
    <t>783614653</t>
  </si>
  <si>
    <t>Základní antikorozní nátěr armatur a kovových potrubí jednonásobný potrubí do DN 50 mm syntetický samozákladující</t>
  </si>
  <si>
    <t>194</t>
  </si>
  <si>
    <t>783615553</t>
  </si>
  <si>
    <t>Mezinátěr armatur a kovových potrubí potrubí do DN 50 mm syntetický samozákladující</t>
  </si>
  <si>
    <t>196</t>
  </si>
  <si>
    <t>99</t>
  </si>
  <si>
    <t>783617613</t>
  </si>
  <si>
    <t>Krycí nátěr (email) armatur a kovových potrubí potrubí do DN 50 mm dvojnásobný syntetický samozákladující</t>
  </si>
  <si>
    <t>198</t>
  </si>
  <si>
    <t>784</t>
  </si>
  <si>
    <t>Dokončovací práce - malby a tapety</t>
  </si>
  <si>
    <t>784111001</t>
  </si>
  <si>
    <t>Oprášení (ometení) podkladu v místnostech výšky do 3,80 m</t>
  </si>
  <si>
    <t>200</t>
  </si>
  <si>
    <t>101</t>
  </si>
  <si>
    <t>784111021</t>
  </si>
  <si>
    <t>Obroušení podkladu stěrky v místnostech výšky do 3,80 m</t>
  </si>
  <si>
    <t>202</t>
  </si>
  <si>
    <t>784121001</t>
  </si>
  <si>
    <t>Oškrabání malby v místnostech výšky do 3,80 m</t>
  </si>
  <si>
    <t>204</t>
  </si>
  <si>
    <t xml:space="preserve">Poznámka k souboru cen:_x000d_
Poznámka k souboru cen: 1. Cenami souboru cen se oceňuje jakýkoli počet současně škrabaných vrstev barvy. </t>
  </si>
  <si>
    <t>103</t>
  </si>
  <si>
    <t>784171101</t>
  </si>
  <si>
    <t>Zakrytí nemalovaných ploch (materiál ve specifikaci) včetně pozdějšího odkrytí podlah</t>
  </si>
  <si>
    <t>206</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</si>
  <si>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</si>
  <si>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</si>
  <si>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</si>
  <si>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208</t>
  </si>
  <si>
    <t>105</t>
  </si>
  <si>
    <t>784181121</t>
  </si>
  <si>
    <t>Penetrace podkladu jednonásobná hloubková v místnostech výšky do 3,80 m</t>
  </si>
  <si>
    <t>210</t>
  </si>
  <si>
    <t>112,558+84,5</t>
  </si>
  <si>
    <t>784211101</t>
  </si>
  <si>
    <t>Malby z malířských směsí otěruvzdorných za mokra dvojnásobné, bílé za mokra otěruvzdorné výborně v místnostech výšky do 3,80 m</t>
  </si>
  <si>
    <t>212</t>
  </si>
  <si>
    <t>1,5*(12,022*2+6,898*2+0,4*8+0,31*3+0,715+0,41)</t>
  </si>
  <si>
    <t>-0,9*1,5</t>
  </si>
  <si>
    <t>-0,8*1,5</t>
  </si>
  <si>
    <t>-2,3*(1,5-0,747)*4</t>
  </si>
  <si>
    <t>107</t>
  </si>
  <si>
    <t>784211111</t>
  </si>
  <si>
    <t>Malby z malířských směsí otěruvzdorných za mokra dvojnásobné, bílé za mokra otěruvzdorné velmi dobře v místnostech výšky do 3,80 m</t>
  </si>
  <si>
    <t>214</t>
  </si>
  <si>
    <t>197,058</t>
  </si>
  <si>
    <t>-55,165</t>
  </si>
  <si>
    <t>HZS</t>
  </si>
  <si>
    <t>Hodinové zúčtovací sazby</t>
  </si>
  <si>
    <t>HZS1292</t>
  </si>
  <si>
    <t>Hodinové zúčtovací sazby profesí HSV zemní a pomocné práce stavební dělník</t>
  </si>
  <si>
    <t>hod</t>
  </si>
  <si>
    <t>262144</t>
  </si>
  <si>
    <t>216</t>
  </si>
  <si>
    <t>SO 07.3-b1 -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</si>
  <si>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</si>
  <si>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</si>
  <si>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</si>
  <si>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</si>
  <si>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</si>
  <si>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</si>
  <si>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</si>
  <si>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</si>
  <si>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</si>
  <si>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</si>
  <si>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</si>
  <si>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</si>
  <si>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</si>
  <si>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</si>
  <si>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</si>
  <si>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</si>
  <si>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</si>
  <si>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</si>
  <si>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</si>
  <si>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</si>
  <si>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</si>
  <si>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</si>
  <si>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</si>
  <si>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</si>
  <si>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</si>
  <si>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</si>
  <si>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</si>
  <si>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</si>
  <si>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</si>
  <si>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</si>
  <si>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</si>
  <si>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</si>
  <si>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</si>
  <si>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</si>
  <si>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</si>
  <si>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</si>
  <si>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</si>
  <si>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</si>
  <si>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</si>
  <si>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</si>
  <si>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</si>
  <si>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</si>
  <si>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</si>
  <si>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</si>
  <si>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</si>
  <si>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</si>
  <si>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</si>
  <si>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</si>
  <si>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</si>
  <si>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</si>
  <si>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</si>
  <si>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</si>
  <si>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</si>
  <si>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</si>
  <si>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</si>
  <si>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</si>
  <si>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</si>
  <si>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</si>
  <si>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</si>
  <si>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</si>
  <si>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</si>
  <si>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</si>
  <si>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</si>
  <si>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</si>
  <si>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</si>
  <si>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</si>
  <si>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</si>
  <si>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</si>
  <si>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</si>
  <si>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</si>
  <si>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</si>
  <si>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</si>
  <si>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</si>
  <si>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</si>
  <si>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</si>
  <si>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</si>
  <si>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</si>
  <si>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</si>
  <si>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</si>
  <si>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</si>
  <si>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</si>
  <si>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</si>
  <si>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</si>
  <si>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</si>
  <si>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</si>
  <si>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</si>
  <si>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</si>
  <si>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</si>
  <si>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</si>
  <si>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</si>
  <si>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</si>
  <si>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</si>
  <si>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</si>
  <si>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</si>
  <si>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</si>
  <si>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</si>
  <si>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</si>
  <si>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</si>
  <si>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</si>
  <si>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</si>
  <si>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</si>
  <si>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</si>
  <si>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</si>
  <si>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07.3-b2 - elektro materiál</t>
  </si>
  <si>
    <t>D1 - ROZPIS DOPLNĚNÍ ROZVADĚČE HR</t>
  </si>
  <si>
    <t>D2 - ROZPIS ROZVADĚČE R3-FYZIKA</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</si>
  <si>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</si>
  <si>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</si>
  <si>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</si>
  <si>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</si>
  <si>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</si>
  <si>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</si>
  <si>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</si>
  <si>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</si>
  <si>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</si>
  <si>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</si>
  <si>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</si>
  <si>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</si>
  <si>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</si>
  <si>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</si>
  <si>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</si>
  <si>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</si>
  <si>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</si>
  <si>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</si>
  <si>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R3-FYZIKA</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</si>
  <si>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</si>
  <si>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</si>
  <si>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</si>
  <si>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</si>
  <si>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Pol6</t>
  </si>
  <si>
    <t xml:space="preserve">plastový rozvaděč  IP43/20 48 MODULŮ NA/POD OMÍTKU</t>
  </si>
  <si>
    <t>Pol7</t>
  </si>
  <si>
    <t>vypínač 40A/3f</t>
  </si>
  <si>
    <t>Pol8</t>
  </si>
  <si>
    <t>I.+II.stupeň přep.ochrany</t>
  </si>
  <si>
    <t>Pol26</t>
  </si>
  <si>
    <t>propojovací lišty - fázový hřeben 40A - komplet</t>
  </si>
  <si>
    <t>Pol27</t>
  </si>
  <si>
    <t>svorkovnice PE</t>
  </si>
  <si>
    <t>Pol28</t>
  </si>
  <si>
    <t>svorkovnice N</t>
  </si>
  <si>
    <t xml:space="preserve">Poznámka k položce:_x000d_
Poznámka k položce: M A T E R I Á L   R O Z V A D Ě Č E</t>
  </si>
  <si>
    <t>Pol30</t>
  </si>
  <si>
    <t xml:space="preserve">P O D R U Ž N Ý   M A T E R I Á L   R O Z V A D Ě Č E  15 %</t>
  </si>
  <si>
    <t>Pol31</t>
  </si>
  <si>
    <t xml:space="preserve">V Ý R O B A   R O Z V A D Ě Č E  20 %</t>
  </si>
  <si>
    <t xml:space="preserve">Poznámka k položce:_x000d_
Poznámka k položce: C E L K E M   R O Z V A D Ě Č</t>
  </si>
  <si>
    <t>D3</t>
  </si>
  <si>
    <t xml:space="preserve">SVÍTIDLA VČETNĚ ZDROJŮ </t>
  </si>
  <si>
    <t>Pol32</t>
  </si>
  <si>
    <t>A-PŘISAZENÉ LED SVÍTIDLO 600x600 34W,4100lm,Ra80,UGR&lt;19,IP20</t>
  </si>
  <si>
    <t>Pol33</t>
  </si>
  <si>
    <t>B-ZAVĚŠENÉ ASYMETRICKÉ LED SVÍTIDLO 35W,4500lm,IP20 +ZÁVĚS</t>
  </si>
  <si>
    <t>Pol36</t>
  </si>
  <si>
    <t xml:space="preserve">NO –  NOUZ.SV. LED IP42 S PIKTOGRAMEM S VLASTNÍM ZÁL. ZDROJEM 1HOD.-PROVEDENÍ SE</t>
  </si>
  <si>
    <t>Pol37</t>
  </si>
  <si>
    <t>demontovaná svítidla před investorovi</t>
  </si>
  <si>
    <t>Pol40</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</si>
  <si>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</si>
  <si>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</si>
  <si>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</si>
  <si>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</si>
  <si>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</si>
  <si>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</si>
  <si>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</si>
  <si>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</si>
  <si>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</si>
  <si>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</si>
  <si>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</si>
  <si>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</si>
  <si>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</si>
  <si>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</si>
  <si>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</si>
  <si>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</si>
  <si>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</si>
  <si>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Pol41</t>
  </si>
  <si>
    <t>ovladač, řazení 1(vypínač), komplet , IP20</t>
  </si>
  <si>
    <t>Pol42</t>
  </si>
  <si>
    <t>ovladač, řazení 5 (sériový), komplet, IP20</t>
  </si>
  <si>
    <t>Pol44</t>
  </si>
  <si>
    <t>čtyřrámeček</t>
  </si>
  <si>
    <t>Pol45</t>
  </si>
  <si>
    <t>krabice přístrojová pod omítku KP</t>
  </si>
  <si>
    <t>Pol46</t>
  </si>
  <si>
    <t>krabice rozvodná pod omítku KR</t>
  </si>
  <si>
    <t>Pol47</t>
  </si>
  <si>
    <t>krabice rozvodná na omítku KR</t>
  </si>
  <si>
    <t>Pol48</t>
  </si>
  <si>
    <t>lišta vkladací 24x22 vč.uchycení-pro svítidla vedení na stropě</t>
  </si>
  <si>
    <t>Pol51</t>
  </si>
  <si>
    <t>kanál EKD 80x40 vč.rohů,uchycení-hl.trasa pod stropem v učebně</t>
  </si>
  <si>
    <t>Pol52</t>
  </si>
  <si>
    <t>kanál EKD 80x40 HF(bezhalogenová) vč.rohů,uchycení-hl.trasa z napoj.bodu do rozv.</t>
  </si>
  <si>
    <t>Pol53</t>
  </si>
  <si>
    <t>HOP v samostat.skříni</t>
  </si>
  <si>
    <t>Poznámka k položce:_x000d_
Poznámka k položce: C E L K E M</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</si>
  <si>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</si>
  <si>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</si>
  <si>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</si>
  <si>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</si>
  <si>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</si>
  <si>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</si>
  <si>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</si>
  <si>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</si>
  <si>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</si>
  <si>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</si>
  <si>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10.048.422</t>
  </si>
  <si>
    <t>Zemnící kabel zelenožlutý CY 4mm2.</t>
  </si>
  <si>
    <t>Pol54</t>
  </si>
  <si>
    <t>CYKY 2Ax1,5</t>
  </si>
  <si>
    <t>Pol55</t>
  </si>
  <si>
    <t>CYKY 3Ax1,5</t>
  </si>
  <si>
    <t>Pol56</t>
  </si>
  <si>
    <t>CYKY 3Cx1,5</t>
  </si>
  <si>
    <t>Pol57</t>
  </si>
  <si>
    <t>CYKY 5Cx1,5</t>
  </si>
  <si>
    <t>Pol60</t>
  </si>
  <si>
    <t>CY6</t>
  </si>
  <si>
    <t>Pol61</t>
  </si>
  <si>
    <t>CYKY 5Cx6</t>
  </si>
  <si>
    <t>Pol63</t>
  </si>
  <si>
    <t>CHKE-R 5Cx10</t>
  </si>
  <si>
    <t>Pol64</t>
  </si>
  <si>
    <t>CHKE-R 1x10</t>
  </si>
  <si>
    <t>SO 07.3-d - AV technika stínící technika</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</si>
  <si>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</si>
  <si>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</si>
  <si>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</si>
  <si>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</si>
  <si>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</si>
  <si>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</si>
  <si>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</si>
  <si>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</si>
  <si>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</si>
  <si>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</si>
  <si>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</si>
  <si>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</si>
  <si>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</si>
  <si>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</si>
  <si>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</si>
  <si>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</si>
  <si>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</si>
  <si>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</si>
  <si>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</si>
  <si>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</si>
  <si>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</si>
  <si>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</si>
  <si>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Stínící technika</t>
  </si>
  <si>
    <t>Látková roleta</t>
  </si>
  <si>
    <t>Látková roleta: látka blackout zatemňovací v provedení bez vodících lišt a bez kazety, ovládání motorické 230V, koncové spínače, rozměry látky 2300x2390mm. Přesný rozměr bude určen po zaměření dodavatelem. Cena včetně dopravy, instalace.</t>
  </si>
  <si>
    <t>Motor 230V</t>
  </si>
  <si>
    <t>Motor 230V pro rolety s nastavitelnými koncovými spínači včetně vícenásobných relé pro ovládání motorů. Cena včetně dopravy, instalace.</t>
  </si>
  <si>
    <t>Ovládací tlačítko</t>
  </si>
  <si>
    <t>Ovládací tlačítko s ergonomií pro ovládání rolet. Cena včetně dopravy, instalace.</t>
  </si>
  <si>
    <t>SO 07.3-VRN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</si>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</sst>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2020-09B-7-3-ver2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Březenecká 4679, Chomutov-m 1.3</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07.3-a - stavební část'!J30</f>
        <v>0</v>
      </c>
      <c r="AH55" s="116"/>
      <c r="AI55" s="116"/>
      <c r="AJ55" s="116"/>
      <c r="AK55" s="116"/>
      <c r="AL55" s="116"/>
      <c r="AM55" s="116"/>
      <c r="AN55" s="117">
        <f>SUM(AG55,AT55)</f>
        <v>0</v>
      </c>
      <c r="AO55" s="116"/>
      <c r="AP55" s="116"/>
      <c r="AQ55" s="118" t="s">
        <v>79</v>
      </c>
      <c r="AR55" s="119"/>
      <c r="AS55" s="120">
        <v>0</v>
      </c>
      <c r="AT55" s="121">
        <f>ROUND(SUM(AV55:AW55),2)</f>
        <v>0</v>
      </c>
      <c r="AU55" s="122">
        <f>'SO 07.3-a - stavební část'!P94</f>
        <v>0</v>
      </c>
      <c r="AV55" s="121">
        <f>'SO 07.3-a - stavební část'!J33</f>
        <v>0</v>
      </c>
      <c r="AW55" s="121">
        <f>'SO 07.3-a - stavební část'!J34</f>
        <v>0</v>
      </c>
      <c r="AX55" s="121">
        <f>'SO 07.3-a - stavební část'!J35</f>
        <v>0</v>
      </c>
      <c r="AY55" s="121">
        <f>'SO 07.3-a - stavební část'!J36</f>
        <v>0</v>
      </c>
      <c r="AZ55" s="121">
        <f>'SO 07.3-a - stavební část'!F33</f>
        <v>0</v>
      </c>
      <c r="BA55" s="121">
        <f>'SO 07.3-a - stavební část'!F34</f>
        <v>0</v>
      </c>
      <c r="BB55" s="121">
        <f>'SO 07.3-a - stavební část'!F35</f>
        <v>0</v>
      </c>
      <c r="BC55" s="121">
        <f>'SO 07.3-a - stavební část'!F36</f>
        <v>0</v>
      </c>
      <c r="BD55" s="123">
        <f>'SO 07.3-a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07.3-b1 - elektroinsta...'!J30</f>
        <v>0</v>
      </c>
      <c r="AH56" s="116"/>
      <c r="AI56" s="116"/>
      <c r="AJ56" s="116"/>
      <c r="AK56" s="116"/>
      <c r="AL56" s="116"/>
      <c r="AM56" s="116"/>
      <c r="AN56" s="117">
        <f>SUM(AG56,AT56)</f>
        <v>0</v>
      </c>
      <c r="AO56" s="116"/>
      <c r="AP56" s="116"/>
      <c r="AQ56" s="118" t="s">
        <v>79</v>
      </c>
      <c r="AR56" s="119"/>
      <c r="AS56" s="120">
        <v>0</v>
      </c>
      <c r="AT56" s="121">
        <f>ROUND(SUM(AV56:AW56),2)</f>
        <v>0</v>
      </c>
      <c r="AU56" s="122">
        <f>'SO 07.3-b1 - elektroinsta...'!P89</f>
        <v>0</v>
      </c>
      <c r="AV56" s="121">
        <f>'SO 07.3-b1 - elektroinsta...'!J33</f>
        <v>0</v>
      </c>
      <c r="AW56" s="121">
        <f>'SO 07.3-b1 - elektroinsta...'!J34</f>
        <v>0</v>
      </c>
      <c r="AX56" s="121">
        <f>'SO 07.3-b1 - elektroinsta...'!J35</f>
        <v>0</v>
      </c>
      <c r="AY56" s="121">
        <f>'SO 07.3-b1 - elektroinsta...'!J36</f>
        <v>0</v>
      </c>
      <c r="AZ56" s="121">
        <f>'SO 07.3-b1 - elektroinsta...'!F33</f>
        <v>0</v>
      </c>
      <c r="BA56" s="121">
        <f>'SO 07.3-b1 - elektroinsta...'!F34</f>
        <v>0</v>
      </c>
      <c r="BB56" s="121">
        <f>'SO 07.3-b1 - elektroinsta...'!F35</f>
        <v>0</v>
      </c>
      <c r="BC56" s="121">
        <f>'SO 07.3-b1 - elektroinsta...'!F36</f>
        <v>0</v>
      </c>
      <c r="BD56" s="123">
        <f>'SO 07.3-b1 -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07.3-b2 - elektro mate...'!J30</f>
        <v>0</v>
      </c>
      <c r="AH57" s="116"/>
      <c r="AI57" s="116"/>
      <c r="AJ57" s="116"/>
      <c r="AK57" s="116"/>
      <c r="AL57" s="116"/>
      <c r="AM57" s="116"/>
      <c r="AN57" s="117">
        <f>SUM(AG57,AT57)</f>
        <v>0</v>
      </c>
      <c r="AO57" s="116"/>
      <c r="AP57" s="116"/>
      <c r="AQ57" s="118" t="s">
        <v>79</v>
      </c>
      <c r="AR57" s="119"/>
      <c r="AS57" s="120">
        <v>0</v>
      </c>
      <c r="AT57" s="121">
        <f>ROUND(SUM(AV57:AW57),2)</f>
        <v>0</v>
      </c>
      <c r="AU57" s="122">
        <f>'SO 07.3-b2 - elektro mate...'!P84</f>
        <v>0</v>
      </c>
      <c r="AV57" s="121">
        <f>'SO 07.3-b2 - elektro mate...'!J33</f>
        <v>0</v>
      </c>
      <c r="AW57" s="121">
        <f>'SO 07.3-b2 - elektro mate...'!J34</f>
        <v>0</v>
      </c>
      <c r="AX57" s="121">
        <f>'SO 07.3-b2 - elektro mate...'!J35</f>
        <v>0</v>
      </c>
      <c r="AY57" s="121">
        <f>'SO 07.3-b2 - elektro mate...'!J36</f>
        <v>0</v>
      </c>
      <c r="AZ57" s="121">
        <f>'SO 07.3-b2 - elektro mate...'!F33</f>
        <v>0</v>
      </c>
      <c r="BA57" s="121">
        <f>'SO 07.3-b2 - elektro mate...'!F34</f>
        <v>0</v>
      </c>
      <c r="BB57" s="121">
        <f>'SO 07.3-b2 - elektro mate...'!F35</f>
        <v>0</v>
      </c>
      <c r="BC57" s="121">
        <f>'SO 07.3-b2 - elektro mate...'!F36</f>
        <v>0</v>
      </c>
      <c r="BD57" s="123">
        <f>'SO 07.3-b2 -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07.3-d - AV technika s...'!J30</f>
        <v>0</v>
      </c>
      <c r="AH58" s="116"/>
      <c r="AI58" s="116"/>
      <c r="AJ58" s="116"/>
      <c r="AK58" s="116"/>
      <c r="AL58" s="116"/>
      <c r="AM58" s="116"/>
      <c r="AN58" s="117">
        <f>SUM(AG58,AT58)</f>
        <v>0</v>
      </c>
      <c r="AO58" s="116"/>
      <c r="AP58" s="116"/>
      <c r="AQ58" s="118" t="s">
        <v>79</v>
      </c>
      <c r="AR58" s="119"/>
      <c r="AS58" s="120">
        <v>0</v>
      </c>
      <c r="AT58" s="121">
        <f>ROUND(SUM(AV58:AW58),2)</f>
        <v>0</v>
      </c>
      <c r="AU58" s="122">
        <f>'SO 07.3-d - AV technika s...'!P82</f>
        <v>0</v>
      </c>
      <c r="AV58" s="121">
        <f>'SO 07.3-d - AV technika s...'!J33</f>
        <v>0</v>
      </c>
      <c r="AW58" s="121">
        <f>'SO 07.3-d - AV technika s...'!J34</f>
        <v>0</v>
      </c>
      <c r="AX58" s="121">
        <f>'SO 07.3-d - AV technika s...'!J35</f>
        <v>0</v>
      </c>
      <c r="AY58" s="121">
        <f>'SO 07.3-d - AV technika s...'!J36</f>
        <v>0</v>
      </c>
      <c r="AZ58" s="121">
        <f>'SO 07.3-d - AV technika s...'!F33</f>
        <v>0</v>
      </c>
      <c r="BA58" s="121">
        <f>'SO 07.3-d - AV technika s...'!F34</f>
        <v>0</v>
      </c>
      <c r="BB58" s="121">
        <f>'SO 07.3-d - AV technika s...'!F35</f>
        <v>0</v>
      </c>
      <c r="BC58" s="121">
        <f>'SO 07.3-d - AV technika s...'!F36</f>
        <v>0</v>
      </c>
      <c r="BD58" s="123">
        <f>'SO 07.3-d - AV technika s...'!F37</f>
        <v>0</v>
      </c>
      <c r="BE58" s="7"/>
      <c r="BT58" s="124" t="s">
        <v>80</v>
      </c>
      <c r="BV58" s="124" t="s">
        <v>74</v>
      </c>
      <c r="BW58" s="124" t="s">
        <v>91</v>
      </c>
      <c r="BX58" s="124" t="s">
        <v>5</v>
      </c>
      <c r="CL58" s="124" t="s">
        <v>19</v>
      </c>
      <c r="CM58" s="124" t="s">
        <v>82</v>
      </c>
    </row>
    <row r="59" s="7" customFormat="1" ht="3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07.3-VRN - VRN'!J30</f>
        <v>0</v>
      </c>
      <c r="AH59" s="116"/>
      <c r="AI59" s="116"/>
      <c r="AJ59" s="116"/>
      <c r="AK59" s="116"/>
      <c r="AL59" s="116"/>
      <c r="AM59" s="116"/>
      <c r="AN59" s="117">
        <f>SUM(AG59,AT59)</f>
        <v>0</v>
      </c>
      <c r="AO59" s="116"/>
      <c r="AP59" s="116"/>
      <c r="AQ59" s="118" t="s">
        <v>79</v>
      </c>
      <c r="AR59" s="119"/>
      <c r="AS59" s="125">
        <v>0</v>
      </c>
      <c r="AT59" s="126">
        <f>ROUND(SUM(AV59:AW59),2)</f>
        <v>0</v>
      </c>
      <c r="AU59" s="127">
        <f>'SO 07.3-VRN - VRN'!P82</f>
        <v>0</v>
      </c>
      <c r="AV59" s="126">
        <f>'SO 07.3-VRN - VRN'!J33</f>
        <v>0</v>
      </c>
      <c r="AW59" s="126">
        <f>'SO 07.3-VRN - VRN'!J34</f>
        <v>0</v>
      </c>
      <c r="AX59" s="126">
        <f>'SO 07.3-VRN - VRN'!J35</f>
        <v>0</v>
      </c>
      <c r="AY59" s="126">
        <f>'SO 07.3-VRN - VRN'!J36</f>
        <v>0</v>
      </c>
      <c r="AZ59" s="126">
        <f>'SO 07.3-VRN - VRN'!F33</f>
        <v>0</v>
      </c>
      <c r="BA59" s="126">
        <f>'SO 07.3-VRN - VRN'!F34</f>
        <v>0</v>
      </c>
      <c r="BB59" s="126">
        <f>'SO 07.3-VRN - VRN'!F35</f>
        <v>0</v>
      </c>
      <c r="BC59" s="126">
        <f>'SO 07.3-VRN - VRN'!F36</f>
        <v>0</v>
      </c>
      <c r="BD59" s="128">
        <f>'SO 07.3-VRN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1zs9z7kUUfXimgrt8AmvubSwLhTQD+KB+aMu7Y/it761t7oMtOVSvtRI3sg4ftAH4/lICMlh3Kc5cgqMRayTyQ==" hashValue="Nqiu1yzHoUyTWOefA/iEDa4iSEf62O/3s8DG8doo4mtSFklcMfVO387bYuDqk1Inf0IqPFm2YHYqPhU0R+ql6Q=="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7.3-a - stavební část'!C2" display="/"/>
    <hyperlink ref="A56" location="'SO 07.3-b1 - elektroinsta...'!C2" display="/"/>
    <hyperlink ref="A57" location="'SO 07.3-b2 - elektro mate...'!C2" display="/"/>
    <hyperlink ref="A58" location="'SO 07.3-d - AV technika s...'!C2" display="/"/>
    <hyperlink ref="A59" location="'SO 07.3-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1.3</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ROUND((SUM(BE94:BE426)),  2)</f>
        <v>0</v>
      </c>
      <c r="G33" s="39"/>
      <c r="H33" s="39"/>
      <c r="I33" s="149">
        <v>0.20999999999999999</v>
      </c>
      <c r="J33" s="148">
        <f>ROUND(((SUM(BE94:BE426))*I33),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ROUND((SUM(BF94:BF426)),  2)</f>
        <v>0</v>
      </c>
      <c r="G34" s="39"/>
      <c r="H34" s="39"/>
      <c r="I34" s="149">
        <v>0.14999999999999999</v>
      </c>
      <c r="J34" s="148">
        <f>ROUND(((SUM(BF94:BF426))*I34),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ROUND((SUM(BG94:BG426)),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ROUND((SUM(BH94:BH426)),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ROUND((SUM(BI94:BI426)),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07.3-a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J95</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J135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J152</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106</v>
      </c>
      <c r="E64" s="169"/>
      <c r="F64" s="169"/>
      <c r="G64" s="169"/>
      <c r="H64" s="169"/>
      <c r="I64" s="169"/>
      <c r="J64" s="170">
        <f>J175</f>
        <v>0</v>
      </c>
      <c r="K64" s="167"/>
      <c r="L64" s="171"/>
      <c r="S64" s="9"/>
      <c r="T64" s="9"/>
      <c r="U64" s="9"/>
      <c r="V64" s="9"/>
      <c r="W64" s="9"/>
      <c r="X64" s="9"/>
      <c r="Y64" s="9"/>
      <c r="Z64" s="9"/>
      <c r="AA64" s="9"/>
      <c r="AB64" s="9"/>
      <c r="AC64" s="9"/>
      <c r="AD64" s="9"/>
      <c r="AE64" s="9"/>
    </row>
    <row r="65" s="10" customFormat="1" ht="19.92" customHeight="1">
      <c r="A65" s="10"/>
      <c r="B65" s="172"/>
      <c r="C65" s="173"/>
      <c r="D65" s="174" t="s">
        <v>107</v>
      </c>
      <c r="E65" s="175"/>
      <c r="F65" s="175"/>
      <c r="G65" s="175"/>
      <c r="H65" s="175"/>
      <c r="I65" s="175"/>
      <c r="J65" s="176">
        <f>J176</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108</v>
      </c>
      <c r="E66" s="175"/>
      <c r="F66" s="175"/>
      <c r="G66" s="175"/>
      <c r="H66" s="175"/>
      <c r="I66" s="175"/>
      <c r="J66" s="176">
        <f>J207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J218</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J231</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J272</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J281</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J325</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J354</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5"/>
      <c r="J73" s="176">
        <f>J395</f>
        <v>0</v>
      </c>
      <c r="K73" s="173"/>
      <c r="L73" s="177"/>
      <c r="S73" s="10"/>
      <c r="T73" s="10"/>
      <c r="U73" s="10"/>
      <c r="V73" s="10"/>
      <c r="W73" s="10"/>
      <c r="X73" s="10"/>
      <c r="Y73" s="10"/>
      <c r="Z73" s="10"/>
      <c r="AA73" s="10"/>
      <c r="AB73" s="10"/>
      <c r="AC73" s="10"/>
      <c r="AD73" s="10"/>
      <c r="AE73" s="10"/>
    </row>
    <row r="74" s="9" customFormat="1" ht="24.96" customHeight="1">
      <c r="A74" s="9"/>
      <c r="B74" s="166"/>
      <c r="C74" s="167"/>
      <c r="D74" s="168" t="s">
        <v>116</v>
      </c>
      <c r="E74" s="169"/>
      <c r="F74" s="169"/>
      <c r="G74" s="169"/>
      <c r="H74" s="169"/>
      <c r="I74" s="169"/>
      <c r="J74" s="170">
        <f>J424</f>
        <v>0</v>
      </c>
      <c r="K74" s="167"/>
      <c r="L74" s="171"/>
      <c r="S74" s="9"/>
      <c r="T74" s="9"/>
      <c r="U74" s="9"/>
      <c r="V74" s="9"/>
      <c r="W74" s="9"/>
      <c r="X74" s="9"/>
      <c r="Y74" s="9"/>
      <c r="Z74" s="9"/>
      <c r="AA74" s="9"/>
      <c r="AB74" s="9"/>
      <c r="AC74" s="9"/>
      <c r="AD74" s="9"/>
      <c r="AE74" s="9"/>
    </row>
    <row r="75" s="2" customFormat="1" ht="21.84"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60"/>
      <c r="C76" s="61"/>
      <c r="D76" s="61"/>
      <c r="E76" s="61"/>
      <c r="F76" s="61"/>
      <c r="G76" s="61"/>
      <c r="H76" s="61"/>
      <c r="I76" s="61"/>
      <c r="J76" s="61"/>
      <c r="K76" s="61"/>
      <c r="L76" s="135"/>
      <c r="S76" s="39"/>
      <c r="T76" s="39"/>
      <c r="U76" s="39"/>
      <c r="V76" s="39"/>
      <c r="W76" s="39"/>
      <c r="X76" s="39"/>
      <c r="Y76" s="39"/>
      <c r="Z76" s="39"/>
      <c r="AA76" s="39"/>
      <c r="AB76" s="39"/>
      <c r="AC76" s="39"/>
      <c r="AD76" s="39"/>
      <c r="AE76" s="39"/>
    </row>
    <row r="80" s="2" customFormat="1" ht="6.96" customHeight="1">
      <c r="A80" s="39"/>
      <c r="B80" s="62"/>
      <c r="C80" s="63"/>
      <c r="D80" s="63"/>
      <c r="E80" s="63"/>
      <c r="F80" s="63"/>
      <c r="G80" s="63"/>
      <c r="H80" s="63"/>
      <c r="I80" s="63"/>
      <c r="J80" s="63"/>
      <c r="K80" s="63"/>
      <c r="L80" s="135"/>
      <c r="S80" s="39"/>
      <c r="T80" s="39"/>
      <c r="U80" s="39"/>
      <c r="V80" s="39"/>
      <c r="W80" s="39"/>
      <c r="X80" s="39"/>
      <c r="Y80" s="39"/>
      <c r="Z80" s="39"/>
      <c r="AA80" s="39"/>
      <c r="AB80" s="39"/>
      <c r="AC80" s="39"/>
      <c r="AD80" s="39"/>
      <c r="AE80" s="39"/>
    </row>
    <row r="81" s="2" customFormat="1" ht="24.96" customHeight="1">
      <c r="A81" s="39"/>
      <c r="B81" s="40"/>
      <c r="C81" s="24" t="s">
        <v>117</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6.5" customHeight="1">
      <c r="A84" s="39"/>
      <c r="B84" s="40"/>
      <c r="C84" s="41"/>
      <c r="D84" s="41"/>
      <c r="E84" s="161" t="str">
        <f>E7</f>
        <v>INFRASTRUKTURA ZŠ CHOMUTOV - učebna pří.vědy -ZŠ Březenecká 4679, Chomutov-m 1.3</v>
      </c>
      <c r="F84" s="33"/>
      <c r="G84" s="33"/>
      <c r="H84" s="33"/>
      <c r="I84" s="41"/>
      <c r="J84" s="41"/>
      <c r="K84" s="41"/>
      <c r="L84" s="135"/>
      <c r="S84" s="39"/>
      <c r="T84" s="39"/>
      <c r="U84" s="39"/>
      <c r="V84" s="39"/>
      <c r="W84" s="39"/>
      <c r="X84" s="39"/>
      <c r="Y84" s="39"/>
      <c r="Z84" s="39"/>
      <c r="AA84" s="39"/>
      <c r="AB84" s="39"/>
      <c r="AC84" s="39"/>
      <c r="AD84" s="39"/>
      <c r="AE84" s="39"/>
    </row>
    <row r="85" s="2" customFormat="1" ht="12" customHeight="1">
      <c r="A85" s="39"/>
      <c r="B85" s="40"/>
      <c r="C85" s="33" t="s">
        <v>96</v>
      </c>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6.5" customHeight="1">
      <c r="A86" s="39"/>
      <c r="B86" s="40"/>
      <c r="C86" s="41"/>
      <c r="D86" s="41"/>
      <c r="E86" s="70" t="str">
        <f>E9</f>
        <v>SO 07.3-a - stavební část</v>
      </c>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21</v>
      </c>
      <c r="D88" s="41"/>
      <c r="E88" s="41"/>
      <c r="F88" s="28" t="str">
        <f>F12</f>
        <v xml:space="preserve"> </v>
      </c>
      <c r="G88" s="41"/>
      <c r="H88" s="41"/>
      <c r="I88" s="33" t="s">
        <v>23</v>
      </c>
      <c r="J88" s="73" t="str">
        <f>IF(J12="","",J12)</f>
        <v>12. 1. 2022</v>
      </c>
      <c r="K88" s="41"/>
      <c r="L88" s="135"/>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2" customFormat="1" ht="15.15" customHeight="1">
      <c r="A90" s="39"/>
      <c r="B90" s="40"/>
      <c r="C90" s="33" t="s">
        <v>25</v>
      </c>
      <c r="D90" s="41"/>
      <c r="E90" s="41"/>
      <c r="F90" s="28" t="str">
        <f>E15</f>
        <v xml:space="preserve"> </v>
      </c>
      <c r="G90" s="41"/>
      <c r="H90" s="41"/>
      <c r="I90" s="33" t="s">
        <v>30</v>
      </c>
      <c r="J90" s="37" t="str">
        <f>E21</f>
        <v xml:space="preserve"> </v>
      </c>
      <c r="K90" s="41"/>
      <c r="L90" s="135"/>
      <c r="S90" s="39"/>
      <c r="T90" s="39"/>
      <c r="U90" s="39"/>
      <c r="V90" s="39"/>
      <c r="W90" s="39"/>
      <c r="X90" s="39"/>
      <c r="Y90" s="39"/>
      <c r="Z90" s="39"/>
      <c r="AA90" s="39"/>
      <c r="AB90" s="39"/>
      <c r="AC90" s="39"/>
      <c r="AD90" s="39"/>
      <c r="AE90" s="39"/>
    </row>
    <row r="91" s="2" customFormat="1" ht="25.65" customHeight="1">
      <c r="A91" s="39"/>
      <c r="B91" s="40"/>
      <c r="C91" s="33" t="s">
        <v>28</v>
      </c>
      <c r="D91" s="41"/>
      <c r="E91" s="41"/>
      <c r="F91" s="28" t="str">
        <f>IF(E18="","",E18)</f>
        <v>Vyplň údaj</v>
      </c>
      <c r="G91" s="41"/>
      <c r="H91" s="41"/>
      <c r="I91" s="33" t="s">
        <v>32</v>
      </c>
      <c r="J91" s="37" t="str">
        <f>E24</f>
        <v>Ing. Kateřina Tumpachová</v>
      </c>
      <c r="K91" s="41"/>
      <c r="L91" s="135"/>
      <c r="S91" s="39"/>
      <c r="T91" s="39"/>
      <c r="U91" s="39"/>
      <c r="V91" s="39"/>
      <c r="W91" s="39"/>
      <c r="X91" s="39"/>
      <c r="Y91" s="39"/>
      <c r="Z91" s="39"/>
      <c r="AA91" s="39"/>
      <c r="AB91" s="39"/>
      <c r="AC91" s="39"/>
      <c r="AD91" s="39"/>
      <c r="AE91" s="39"/>
    </row>
    <row r="92" s="2" customFormat="1" ht="10.32"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11" customFormat="1" ht="29.28" customHeight="1">
      <c r="A93" s="178"/>
      <c r="B93" s="179"/>
      <c r="C93" s="180" t="s">
        <v>118</v>
      </c>
      <c r="D93" s="181" t="s">
        <v>57</v>
      </c>
      <c r="E93" s="181" t="s">
        <v>53</v>
      </c>
      <c r="F93" s="181" t="s">
        <v>54</v>
      </c>
      <c r="G93" s="181" t="s">
        <v>119</v>
      </c>
      <c r="H93" s="181" t="s">
        <v>120</v>
      </c>
      <c r="I93" s="181" t="s">
        <v>121</v>
      </c>
      <c r="J93" s="181" t="s">
        <v>100</v>
      </c>
      <c r="K93" s="182" t="s">
        <v>122</v>
      </c>
      <c r="L93" s="183"/>
      <c r="M93" s="93" t="s">
        <v>19</v>
      </c>
      <c r="N93" s="94" t="s">
        <v>42</v>
      </c>
      <c r="O93" s="94" t="s">
        <v>123</v>
      </c>
      <c r="P93" s="94" t="s">
        <v>124</v>
      </c>
      <c r="Q93" s="94" t="s">
        <v>125</v>
      </c>
      <c r="R93" s="94" t="s">
        <v>126</v>
      </c>
      <c r="S93" s="94" t="s">
        <v>127</v>
      </c>
      <c r="T93" s="95" t="s">
        <v>128</v>
      </c>
      <c r="U93" s="178"/>
      <c r="V93" s="178"/>
      <c r="W93" s="178"/>
      <c r="X93" s="178"/>
      <c r="Y93" s="178"/>
      <c r="Z93" s="178"/>
      <c r="AA93" s="178"/>
      <c r="AB93" s="178"/>
      <c r="AC93" s="178"/>
      <c r="AD93" s="178"/>
      <c r="AE93" s="178"/>
    </row>
    <row r="94" s="2" customFormat="1" ht="22.8" customHeight="1">
      <c r="A94" s="39"/>
      <c r="B94" s="40"/>
      <c r="C94" s="100" t="s">
        <v>129</v>
      </c>
      <c r="D94" s="41"/>
      <c r="E94" s="41"/>
      <c r="F94" s="41"/>
      <c r="G94" s="41"/>
      <c r="H94" s="41"/>
      <c r="I94" s="41"/>
      <c r="J94" s="184">
        <f>BK94</f>
        <v>0</v>
      </c>
      <c r="K94" s="41"/>
      <c r="L94" s="45"/>
      <c r="M94" s="96"/>
      <c r="N94" s="185"/>
      <c r="O94" s="97"/>
      <c r="P94" s="186">
        <f>P95+P175+P424</f>
        <v>0</v>
      </c>
      <c r="Q94" s="97"/>
      <c r="R94" s="186">
        <f>R95+R175+R424</f>
        <v>0</v>
      </c>
      <c r="S94" s="97"/>
      <c r="T94" s="187">
        <f>T95+T175+T424</f>
        <v>0</v>
      </c>
      <c r="U94" s="39"/>
      <c r="V94" s="39"/>
      <c r="W94" s="39"/>
      <c r="X94" s="39"/>
      <c r="Y94" s="39"/>
      <c r="Z94" s="39"/>
      <c r="AA94" s="39"/>
      <c r="AB94" s="39"/>
      <c r="AC94" s="39"/>
      <c r="AD94" s="39"/>
      <c r="AE94" s="39"/>
      <c r="AT94" s="18" t="s">
        <v>71</v>
      </c>
      <c r="AU94" s="18" t="s">
        <v>101</v>
      </c>
      <c r="BK94" s="188">
        <f>BK95+BK175+BK424</f>
        <v>0</v>
      </c>
    </row>
    <row r="95" s="12" customFormat="1" ht="25.92" customHeight="1">
      <c r="A95" s="12"/>
      <c r="B95" s="189"/>
      <c r="C95" s="190"/>
      <c r="D95" s="191" t="s">
        <v>71</v>
      </c>
      <c r="E95" s="192" t="s">
        <v>130</v>
      </c>
      <c r="F95" s="192" t="s">
        <v>131</v>
      </c>
      <c r="G95" s="190"/>
      <c r="H95" s="190"/>
      <c r="I95" s="193"/>
      <c r="J95" s="194">
        <f>BK95</f>
        <v>0</v>
      </c>
      <c r="K95" s="190"/>
      <c r="L95" s="195"/>
      <c r="M95" s="196"/>
      <c r="N95" s="197"/>
      <c r="O95" s="197"/>
      <c r="P95" s="198">
        <f>P96+P135+P152</f>
        <v>0</v>
      </c>
      <c r="Q95" s="197"/>
      <c r="R95" s="198">
        <f>R96+R135+R152</f>
        <v>0</v>
      </c>
      <c r="S95" s="197"/>
      <c r="T95" s="199">
        <f>T96+T135+T152</f>
        <v>0</v>
      </c>
      <c r="U95" s="12"/>
      <c r="V95" s="12"/>
      <c r="W95" s="12"/>
      <c r="X95" s="12"/>
      <c r="Y95" s="12"/>
      <c r="Z95" s="12"/>
      <c r="AA95" s="12"/>
      <c r="AB95" s="12"/>
      <c r="AC95" s="12"/>
      <c r="AD95" s="12"/>
      <c r="AE95" s="12"/>
      <c r="AR95" s="200" t="s">
        <v>80</v>
      </c>
      <c r="AT95" s="201" t="s">
        <v>71</v>
      </c>
      <c r="AU95" s="201" t="s">
        <v>72</v>
      </c>
      <c r="AY95" s="200" t="s">
        <v>132</v>
      </c>
      <c r="BK95" s="202">
        <f>BK96+BK135+BK152</f>
        <v>0</v>
      </c>
    </row>
    <row r="96" s="12" customFormat="1" ht="22.8" customHeight="1">
      <c r="A96" s="12"/>
      <c r="B96" s="189"/>
      <c r="C96" s="190"/>
      <c r="D96" s="191" t="s">
        <v>71</v>
      </c>
      <c r="E96" s="203" t="s">
        <v>133</v>
      </c>
      <c r="F96" s="203" t="s">
        <v>134</v>
      </c>
      <c r="G96" s="190"/>
      <c r="H96" s="190"/>
      <c r="I96" s="193"/>
      <c r="J96" s="204">
        <f>BK96</f>
        <v>0</v>
      </c>
      <c r="K96" s="190"/>
      <c r="L96" s="195"/>
      <c r="M96" s="196"/>
      <c r="N96" s="197"/>
      <c r="O96" s="197"/>
      <c r="P96" s="198">
        <f>SUM(P97:P134)</f>
        <v>0</v>
      </c>
      <c r="Q96" s="197"/>
      <c r="R96" s="198">
        <f>SUM(R97:R134)</f>
        <v>0</v>
      </c>
      <c r="S96" s="197"/>
      <c r="T96" s="199">
        <f>SUM(T97:T134)</f>
        <v>0</v>
      </c>
      <c r="U96" s="12"/>
      <c r="V96" s="12"/>
      <c r="W96" s="12"/>
      <c r="X96" s="12"/>
      <c r="Y96" s="12"/>
      <c r="Z96" s="12"/>
      <c r="AA96" s="12"/>
      <c r="AB96" s="12"/>
      <c r="AC96" s="12"/>
      <c r="AD96" s="12"/>
      <c r="AE96" s="12"/>
      <c r="AR96" s="200" t="s">
        <v>80</v>
      </c>
      <c r="AT96" s="201" t="s">
        <v>71</v>
      </c>
      <c r="AU96" s="201" t="s">
        <v>80</v>
      </c>
      <c r="AY96" s="200" t="s">
        <v>132</v>
      </c>
      <c r="BK96" s="202">
        <f>SUM(BK97:BK134)</f>
        <v>0</v>
      </c>
    </row>
    <row r="97" s="2" customFormat="1" ht="21.75" customHeight="1">
      <c r="A97" s="39"/>
      <c r="B97" s="40"/>
      <c r="C97" s="205" t="s">
        <v>80</v>
      </c>
      <c r="D97" s="205" t="s">
        <v>135</v>
      </c>
      <c r="E97" s="206" t="s">
        <v>136</v>
      </c>
      <c r="F97" s="207" t="s">
        <v>137</v>
      </c>
      <c r="G97" s="208" t="s">
        <v>138</v>
      </c>
      <c r="H97" s="209">
        <v>84.5</v>
      </c>
      <c r="I97" s="210"/>
      <c r="J97" s="211">
        <f>ROUND(I97*H97,2)</f>
        <v>0</v>
      </c>
      <c r="K97" s="207" t="s">
        <v>139</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140</v>
      </c>
      <c r="AT97" s="216" t="s">
        <v>135</v>
      </c>
      <c r="AU97" s="216" t="s">
        <v>82</v>
      </c>
      <c r="AY97" s="18" t="s">
        <v>132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140</v>
      </c>
      <c r="BM97" s="216" t="s">
        <v>82</v>
      </c>
    </row>
    <row r="98" s="2" customFormat="1">
      <c r="A98" s="39"/>
      <c r="B98" s="40"/>
      <c r="C98" s="41"/>
      <c r="D98" s="218" t="s">
        <v>141</v>
      </c>
      <c r="E98" s="41"/>
      <c r="F98" s="219" t="s">
        <v>137</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141</v>
      </c>
      <c r="AU98" s="18" t="s">
        <v>82</v>
      </c>
    </row>
    <row r="99" s="2" customFormat="1" ht="24.15" customHeight="1">
      <c r="A99" s="39"/>
      <c r="B99" s="40"/>
      <c r="C99" s="205" t="s">
        <v>82</v>
      </c>
      <c r="D99" s="205" t="s">
        <v>135</v>
      </c>
      <c r="E99" s="206" t="s">
        <v>142</v>
      </c>
      <c r="F99" s="207" t="s">
        <v>143</v>
      </c>
      <c r="G99" s="208" t="s">
        <v>138</v>
      </c>
      <c r="H99" s="209">
        <v>84.5</v>
      </c>
      <c r="I99" s="210"/>
      <c r="J99" s="211">
        <f>ROUND(I99*H99,2)</f>
        <v>0</v>
      </c>
      <c r="K99" s="207" t="s">
        <v>139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140</v>
      </c>
      <c r="AT99" s="216" t="s">
        <v>135</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140</v>
      </c>
      <c r="BM99" s="216" t="s">
        <v>140</v>
      </c>
    </row>
    <row r="100" s="2" customFormat="1">
      <c r="A100" s="39"/>
      <c r="B100" s="40"/>
      <c r="C100" s="41"/>
      <c r="D100" s="218" t="s">
        <v>141</v>
      </c>
      <c r="E100" s="41"/>
      <c r="F100" s="219" t="s">
        <v>143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141</v>
      </c>
      <c r="AU100" s="18" t="s">
        <v>82</v>
      </c>
    </row>
    <row r="101" s="2" customFormat="1">
      <c r="A101" s="39"/>
      <c r="B101" s="40"/>
      <c r="C101" s="41"/>
      <c r="D101" s="218" t="s">
        <v>144</v>
      </c>
      <c r="E101" s="41"/>
      <c r="F101" s="223" t="s">
        <v>145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144</v>
      </c>
      <c r="AU101" s="18" t="s">
        <v>82</v>
      </c>
    </row>
    <row r="102" s="2" customFormat="1" ht="24.15" customHeight="1">
      <c r="A102" s="39"/>
      <c r="B102" s="40"/>
      <c r="C102" s="205" t="s">
        <v>146</v>
      </c>
      <c r="D102" s="205" t="s">
        <v>135</v>
      </c>
      <c r="E102" s="206" t="s">
        <v>147</v>
      </c>
      <c r="F102" s="207" t="s">
        <v>148</v>
      </c>
      <c r="G102" s="208" t="s">
        <v>138</v>
      </c>
      <c r="H102" s="209">
        <v>84.5</v>
      </c>
      <c r="I102" s="210"/>
      <c r="J102" s="211">
        <f>ROUND(I102*H102,2)</f>
        <v>0</v>
      </c>
      <c r="K102" s="207" t="s">
        <v>139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140</v>
      </c>
      <c r="AT102" s="216" t="s">
        <v>135</v>
      </c>
      <c r="AU102" s="216" t="s">
        <v>82</v>
      </c>
      <c r="AY102" s="18" t="s">
        <v>132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140</v>
      </c>
      <c r="BM102" s="216" t="s">
        <v>133</v>
      </c>
    </row>
    <row r="103" s="2" customFormat="1">
      <c r="A103" s="39"/>
      <c r="B103" s="40"/>
      <c r="C103" s="41"/>
      <c r="D103" s="218" t="s">
        <v>141</v>
      </c>
      <c r="E103" s="41"/>
      <c r="F103" s="219" t="s">
        <v>148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141</v>
      </c>
      <c r="AU103" s="18" t="s">
        <v>82</v>
      </c>
    </row>
    <row r="104" s="2" customFormat="1">
      <c r="A104" s="39"/>
      <c r="B104" s="40"/>
      <c r="C104" s="41"/>
      <c r="D104" s="218" t="s">
        <v>144</v>
      </c>
      <c r="E104" s="41"/>
      <c r="F104" s="223" t="s">
        <v>149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144</v>
      </c>
      <c r="AU104" s="18" t="s">
        <v>82</v>
      </c>
    </row>
    <row r="105" s="2" customFormat="1" ht="16.5" customHeight="1">
      <c r="A105" s="39"/>
      <c r="B105" s="40"/>
      <c r="C105" s="205" t="s">
        <v>140</v>
      </c>
      <c r="D105" s="205" t="s">
        <v>135</v>
      </c>
      <c r="E105" s="206" t="s">
        <v>150</v>
      </c>
      <c r="F105" s="207" t="s">
        <v>151</v>
      </c>
      <c r="G105" s="208" t="s">
        <v>138</v>
      </c>
      <c r="H105" s="209">
        <v>84.5</v>
      </c>
      <c r="I105" s="210"/>
      <c r="J105" s="211">
        <f>ROUND(I105*H105,2)</f>
        <v>0</v>
      </c>
      <c r="K105" s="207" t="s">
        <v>139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140</v>
      </c>
      <c r="AT105" s="216" t="s">
        <v>135</v>
      </c>
      <c r="AU105" s="216" t="s">
        <v>82</v>
      </c>
      <c r="AY105" s="18" t="s">
        <v>132</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140</v>
      </c>
      <c r="BM105" s="216" t="s">
        <v>152</v>
      </c>
    </row>
    <row r="106" s="2" customFormat="1">
      <c r="A106" s="39"/>
      <c r="B106" s="40"/>
      <c r="C106" s="41"/>
      <c r="D106" s="218" t="s">
        <v>141</v>
      </c>
      <c r="E106" s="41"/>
      <c r="F106" s="219" t="s">
        <v>151</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141</v>
      </c>
      <c r="AU106" s="18" t="s">
        <v>82</v>
      </c>
    </row>
    <row r="107" s="2" customFormat="1" ht="24.15" customHeight="1">
      <c r="A107" s="39"/>
      <c r="B107" s="40"/>
      <c r="C107" s="205" t="s">
        <v>153</v>
      </c>
      <c r="D107" s="205" t="s">
        <v>135</v>
      </c>
      <c r="E107" s="206" t="s">
        <v>154</v>
      </c>
      <c r="F107" s="207" t="s">
        <v>155</v>
      </c>
      <c r="G107" s="208" t="s">
        <v>138</v>
      </c>
      <c r="H107" s="209">
        <v>84.5</v>
      </c>
      <c r="I107" s="210"/>
      <c r="J107" s="211">
        <f>ROUND(I107*H107,2)</f>
        <v>0</v>
      </c>
      <c r="K107" s="207" t="s">
        <v>139</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140</v>
      </c>
      <c r="AT107" s="216" t="s">
        <v>135</v>
      </c>
      <c r="AU107" s="216" t="s">
        <v>82</v>
      </c>
      <c r="AY107" s="18" t="s">
        <v>132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140</v>
      </c>
      <c r="BM107" s="216" t="s">
        <v>156</v>
      </c>
    </row>
    <row r="108" s="2" customFormat="1">
      <c r="A108" s="39"/>
      <c r="B108" s="40"/>
      <c r="C108" s="41"/>
      <c r="D108" s="218" t="s">
        <v>141</v>
      </c>
      <c r="E108" s="41"/>
      <c r="F108" s="219" t="s">
        <v>155</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141</v>
      </c>
      <c r="AU108" s="18" t="s">
        <v>82</v>
      </c>
    </row>
    <row r="109" s="2" customFormat="1">
      <c r="A109" s="39"/>
      <c r="B109" s="40"/>
      <c r="C109" s="41"/>
      <c r="D109" s="218" t="s">
        <v>144</v>
      </c>
      <c r="E109" s="41"/>
      <c r="F109" s="223" t="s">
        <v>157</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144</v>
      </c>
      <c r="AU109" s="18" t="s">
        <v>82</v>
      </c>
    </row>
    <row r="110" s="2" customFormat="1" ht="16.5" customHeight="1">
      <c r="A110" s="39"/>
      <c r="B110" s="40"/>
      <c r="C110" s="205" t="s">
        <v>133</v>
      </c>
      <c r="D110" s="205" t="s">
        <v>135</v>
      </c>
      <c r="E110" s="206" t="s">
        <v>158</v>
      </c>
      <c r="F110" s="207" t="s">
        <v>159</v>
      </c>
      <c r="G110" s="208" t="s">
        <v>138</v>
      </c>
      <c r="H110" s="209">
        <v>108.80800000000001</v>
      </c>
      <c r="I110" s="210"/>
      <c r="J110" s="211">
        <f>ROUND(I110*H110,2)</f>
        <v>0</v>
      </c>
      <c r="K110" s="207" t="s">
        <v>139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140</v>
      </c>
      <c r="AT110" s="216" t="s">
        <v>135</v>
      </c>
      <c r="AU110" s="216" t="s">
        <v>82</v>
      </c>
      <c r="AY110" s="18" t="s">
        <v>132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140</v>
      </c>
      <c r="BM110" s="216" t="s">
        <v>160</v>
      </c>
    </row>
    <row r="111" s="2" customFormat="1">
      <c r="A111" s="39"/>
      <c r="B111" s="40"/>
      <c r="C111" s="41"/>
      <c r="D111" s="218" t="s">
        <v>141</v>
      </c>
      <c r="E111" s="41"/>
      <c r="F111" s="219" t="s">
        <v>159</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141</v>
      </c>
      <c r="AU111" s="18" t="s">
        <v>82</v>
      </c>
    </row>
    <row r="112" s="13" customFormat="1">
      <c r="A112" s="13"/>
      <c r="B112" s="224"/>
      <c r="C112" s="225"/>
      <c r="D112" s="218" t="s">
        <v>161</v>
      </c>
      <c r="E112" s="226" t="s">
        <v>19</v>
      </c>
      <c r="F112" s="227" t="s">
        <v>162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161</v>
      </c>
      <c r="AU112" s="233" t="s">
        <v>82</v>
      </c>
      <c r="AV112" s="13" t="s">
        <v>80</v>
      </c>
      <c r="AW112" s="13" t="s">
        <v>31</v>
      </c>
      <c r="AX112" s="13" t="s">
        <v>72</v>
      </c>
      <c r="AY112" s="233" t="s">
        <v>132</v>
      </c>
    </row>
    <row r="113" s="14" customFormat="1">
      <c r="A113" s="14"/>
      <c r="B113" s="234"/>
      <c r="C113" s="235"/>
      <c r="D113" s="218" t="s">
        <v>161</v>
      </c>
      <c r="E113" s="236" t="s">
        <v>19</v>
      </c>
      <c r="F113" s="237" t="s">
        <v>163</v>
      </c>
      <c r="G113" s="235"/>
      <c r="H113" s="238">
        <v>-3.75</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161</v>
      </c>
      <c r="AU113" s="244" t="s">
        <v>82</v>
      </c>
      <c r="AV113" s="14" t="s">
        <v>82</v>
      </c>
      <c r="AW113" s="14" t="s">
        <v>31</v>
      </c>
      <c r="AX113" s="14" t="s">
        <v>72</v>
      </c>
      <c r="AY113" s="244" t="s">
        <v>132</v>
      </c>
    </row>
    <row r="114" s="13" customFormat="1">
      <c r="A114" s="13"/>
      <c r="B114" s="224"/>
      <c r="C114" s="225"/>
      <c r="D114" s="218" t="s">
        <v>161</v>
      </c>
      <c r="E114" s="226" t="s">
        <v>19</v>
      </c>
      <c r="F114" s="227" t="s">
        <v>164</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161</v>
      </c>
      <c r="AU114" s="233" t="s">
        <v>82</v>
      </c>
      <c r="AV114" s="13" t="s">
        <v>80</v>
      </c>
      <c r="AW114" s="13" t="s">
        <v>31</v>
      </c>
      <c r="AX114" s="13" t="s">
        <v>72</v>
      </c>
      <c r="AY114" s="233" t="s">
        <v>132</v>
      </c>
    </row>
    <row r="115" s="14" customFormat="1">
      <c r="A115" s="14"/>
      <c r="B115" s="234"/>
      <c r="C115" s="235"/>
      <c r="D115" s="218" t="s">
        <v>161</v>
      </c>
      <c r="E115" s="236" t="s">
        <v>19</v>
      </c>
      <c r="F115" s="237" t="s">
        <v>165</v>
      </c>
      <c r="G115" s="235"/>
      <c r="H115" s="238">
        <v>112.55800000000001</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161</v>
      </c>
      <c r="AU115" s="244" t="s">
        <v>82</v>
      </c>
      <c r="AV115" s="14" t="s">
        <v>82</v>
      </c>
      <c r="AW115" s="14" t="s">
        <v>31</v>
      </c>
      <c r="AX115" s="14" t="s">
        <v>72</v>
      </c>
      <c r="AY115" s="244" t="s">
        <v>132</v>
      </c>
    </row>
    <row r="116" s="15" customFormat="1">
      <c r="A116" s="15"/>
      <c r="B116" s="245"/>
      <c r="C116" s="246"/>
      <c r="D116" s="218" t="s">
        <v>161</v>
      </c>
      <c r="E116" s="247" t="s">
        <v>19</v>
      </c>
      <c r="F116" s="248" t="s">
        <v>166</v>
      </c>
      <c r="G116" s="246"/>
      <c r="H116" s="249">
        <v>108.80800000000001</v>
      </c>
      <c r="I116" s="250"/>
      <c r="J116" s="246"/>
      <c r="K116" s="246"/>
      <c r="L116" s="251"/>
      <c r="M116" s="252"/>
      <c r="N116" s="253"/>
      <c r="O116" s="253"/>
      <c r="P116" s="253"/>
      <c r="Q116" s="253"/>
      <c r="R116" s="253"/>
      <c r="S116" s="253"/>
      <c r="T116" s="254"/>
      <c r="U116" s="15"/>
      <c r="V116" s="15"/>
      <c r="W116" s="15"/>
      <c r="X116" s="15"/>
      <c r="Y116" s="15"/>
      <c r="Z116" s="15"/>
      <c r="AA116" s="15"/>
      <c r="AB116" s="15"/>
      <c r="AC116" s="15"/>
      <c r="AD116" s="15"/>
      <c r="AE116" s="15"/>
      <c r="AT116" s="255" t="s">
        <v>161</v>
      </c>
      <c r="AU116" s="255" t="s">
        <v>82</v>
      </c>
      <c r="AV116" s="15" t="s">
        <v>140</v>
      </c>
      <c r="AW116" s="15" t="s">
        <v>31</v>
      </c>
      <c r="AX116" s="15" t="s">
        <v>80</v>
      </c>
      <c r="AY116" s="255" t="s">
        <v>132</v>
      </c>
    </row>
    <row r="117" s="2" customFormat="1" ht="24.15" customHeight="1">
      <c r="A117" s="39"/>
      <c r="B117" s="40"/>
      <c r="C117" s="205" t="s">
        <v>167</v>
      </c>
      <c r="D117" s="205" t="s">
        <v>135</v>
      </c>
      <c r="E117" s="206" t="s">
        <v>168</v>
      </c>
      <c r="F117" s="207" t="s">
        <v>169</v>
      </c>
      <c r="G117" s="208" t="s">
        <v>138</v>
      </c>
      <c r="H117" s="209">
        <v>112.55800000000001</v>
      </c>
      <c r="I117" s="210"/>
      <c r="J117" s="211">
        <f>ROUND(I117*H117,2)</f>
        <v>0</v>
      </c>
      <c r="K117" s="207" t="s">
        <v>139</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140</v>
      </c>
      <c r="AT117" s="216" t="s">
        <v>135</v>
      </c>
      <c r="AU117" s="216" t="s">
        <v>82</v>
      </c>
      <c r="AY117" s="18" t="s">
        <v>132</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140</v>
      </c>
      <c r="BM117" s="216" t="s">
        <v>170</v>
      </c>
    </row>
    <row r="118" s="2" customFormat="1">
      <c r="A118" s="39"/>
      <c r="B118" s="40"/>
      <c r="C118" s="41"/>
      <c r="D118" s="218" t="s">
        <v>141</v>
      </c>
      <c r="E118" s="41"/>
      <c r="F118" s="219" t="s">
        <v>169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141</v>
      </c>
      <c r="AU118" s="18" t="s">
        <v>82</v>
      </c>
    </row>
    <row r="119" s="2" customFormat="1">
      <c r="A119" s="39"/>
      <c r="B119" s="40"/>
      <c r="C119" s="41"/>
      <c r="D119" s="218" t="s">
        <v>144</v>
      </c>
      <c r="E119" s="41"/>
      <c r="F119" s="223" t="s">
        <v>157</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144</v>
      </c>
      <c r="AU119" s="18" t="s">
        <v>82</v>
      </c>
    </row>
    <row r="120" s="2" customFormat="1" ht="21.75" customHeight="1">
      <c r="A120" s="39"/>
      <c r="B120" s="40"/>
      <c r="C120" s="205" t="s">
        <v>152</v>
      </c>
      <c r="D120" s="205" t="s">
        <v>135</v>
      </c>
      <c r="E120" s="206" t="s">
        <v>171</v>
      </c>
      <c r="F120" s="207" t="s">
        <v>172</v>
      </c>
      <c r="G120" s="208" t="s">
        <v>138</v>
      </c>
      <c r="H120" s="209">
        <v>112.55800000000001</v>
      </c>
      <c r="I120" s="210"/>
      <c r="J120" s="211">
        <f>ROUND(I120*H120,2)</f>
        <v>0</v>
      </c>
      <c r="K120" s="207" t="s">
        <v>139</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140</v>
      </c>
      <c r="AT120" s="216" t="s">
        <v>135</v>
      </c>
      <c r="AU120" s="216" t="s">
        <v>82</v>
      </c>
      <c r="AY120" s="18" t="s">
        <v>132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140</v>
      </c>
      <c r="BM120" s="216" t="s">
        <v>173</v>
      </c>
    </row>
    <row r="121" s="2" customFormat="1">
      <c r="A121" s="39"/>
      <c r="B121" s="40"/>
      <c r="C121" s="41"/>
      <c r="D121" s="218" t="s">
        <v>141</v>
      </c>
      <c r="E121" s="41"/>
      <c r="F121" s="219" t="s">
        <v>172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141</v>
      </c>
      <c r="AU121" s="18" t="s">
        <v>82</v>
      </c>
    </row>
    <row r="122" s="2" customFormat="1" ht="24.15" customHeight="1">
      <c r="A122" s="39"/>
      <c r="B122" s="40"/>
      <c r="C122" s="205" t="s">
        <v>174</v>
      </c>
      <c r="D122" s="205" t="s">
        <v>135</v>
      </c>
      <c r="E122" s="206" t="s">
        <v>175</v>
      </c>
      <c r="F122" s="207" t="s">
        <v>176</v>
      </c>
      <c r="G122" s="208" t="s">
        <v>138</v>
      </c>
      <c r="H122" s="209">
        <v>112.55800000000001</v>
      </c>
      <c r="I122" s="210"/>
      <c r="J122" s="211">
        <f>ROUND(I122*H122,2)</f>
        <v>0</v>
      </c>
      <c r="K122" s="207" t="s">
        <v>139</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140</v>
      </c>
      <c r="AT122" s="216" t="s">
        <v>135</v>
      </c>
      <c r="AU122" s="216" t="s">
        <v>82</v>
      </c>
      <c r="AY122" s="18" t="s">
        <v>132</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140</v>
      </c>
      <c r="BM122" s="216" t="s">
        <v>177</v>
      </c>
    </row>
    <row r="123" s="2" customFormat="1">
      <c r="A123" s="39"/>
      <c r="B123" s="40"/>
      <c r="C123" s="41"/>
      <c r="D123" s="218" t="s">
        <v>141</v>
      </c>
      <c r="E123" s="41"/>
      <c r="F123" s="219" t="s">
        <v>176</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141</v>
      </c>
      <c r="AU123" s="18" t="s">
        <v>82</v>
      </c>
    </row>
    <row r="124" s="2" customFormat="1">
      <c r="A124" s="39"/>
      <c r="B124" s="40"/>
      <c r="C124" s="41"/>
      <c r="D124" s="218" t="s">
        <v>144</v>
      </c>
      <c r="E124" s="41"/>
      <c r="F124" s="223" t="s">
        <v>149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144</v>
      </c>
      <c r="AU124" s="18" t="s">
        <v>82</v>
      </c>
    </row>
    <row r="125" s="14" customFormat="1">
      <c r="A125" s="14"/>
      <c r="B125" s="234"/>
      <c r="C125" s="235"/>
      <c r="D125" s="218" t="s">
        <v>161</v>
      </c>
      <c r="E125" s="236" t="s">
        <v>19</v>
      </c>
      <c r="F125" s="237" t="s">
        <v>178</v>
      </c>
      <c r="G125" s="235"/>
      <c r="H125" s="238">
        <v>137.904</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161</v>
      </c>
      <c r="AU125" s="244" t="s">
        <v>82</v>
      </c>
      <c r="AV125" s="14" t="s">
        <v>82</v>
      </c>
      <c r="AW125" s="14" t="s">
        <v>31</v>
      </c>
      <c r="AX125" s="14" t="s">
        <v>72</v>
      </c>
      <c r="AY125" s="244" t="s">
        <v>132</v>
      </c>
    </row>
    <row r="126" s="14" customFormat="1">
      <c r="A126" s="14"/>
      <c r="B126" s="234"/>
      <c r="C126" s="235"/>
      <c r="D126" s="218" t="s">
        <v>161</v>
      </c>
      <c r="E126" s="236" t="s">
        <v>19</v>
      </c>
      <c r="F126" s="237" t="s">
        <v>179</v>
      </c>
      <c r="G126" s="235"/>
      <c r="H126" s="238">
        <v>-1.7729999999999999</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161</v>
      </c>
      <c r="AU126" s="244" t="s">
        <v>82</v>
      </c>
      <c r="AV126" s="14" t="s">
        <v>82</v>
      </c>
      <c r="AW126" s="14" t="s">
        <v>31</v>
      </c>
      <c r="AX126" s="14" t="s">
        <v>72</v>
      </c>
      <c r="AY126" s="244" t="s">
        <v>132</v>
      </c>
    </row>
    <row r="127" s="14" customFormat="1">
      <c r="A127" s="14"/>
      <c r="B127" s="234"/>
      <c r="C127" s="235"/>
      <c r="D127" s="218" t="s">
        <v>161</v>
      </c>
      <c r="E127" s="236" t="s">
        <v>19</v>
      </c>
      <c r="F127" s="237" t="s">
        <v>180</v>
      </c>
      <c r="G127" s="235"/>
      <c r="H127" s="238">
        <v>-1.5760000000000001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161</v>
      </c>
      <c r="AU127" s="244" t="s">
        <v>82</v>
      </c>
      <c r="AV127" s="14" t="s">
        <v>82</v>
      </c>
      <c r="AW127" s="14" t="s">
        <v>31</v>
      </c>
      <c r="AX127" s="14" t="s">
        <v>72</v>
      </c>
      <c r="AY127" s="244" t="s">
        <v>132</v>
      </c>
    </row>
    <row r="128" s="14" customFormat="1">
      <c r="A128" s="14"/>
      <c r="B128" s="234"/>
      <c r="C128" s="235"/>
      <c r="D128" s="218" t="s">
        <v>161</v>
      </c>
      <c r="E128" s="236" t="s">
        <v>19</v>
      </c>
      <c r="F128" s="237" t="s">
        <v>181</v>
      </c>
      <c r="G128" s="235"/>
      <c r="H128" s="238">
        <v>-21.997</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161</v>
      </c>
      <c r="AU128" s="244" t="s">
        <v>82</v>
      </c>
      <c r="AV128" s="14" t="s">
        <v>82</v>
      </c>
      <c r="AW128" s="14" t="s">
        <v>31</v>
      </c>
      <c r="AX128" s="14" t="s">
        <v>72</v>
      </c>
      <c r="AY128" s="244" t="s">
        <v>132</v>
      </c>
    </row>
    <row r="129" s="15" customFormat="1">
      <c r="A129" s="15"/>
      <c r="B129" s="245"/>
      <c r="C129" s="246"/>
      <c r="D129" s="218" t="s">
        <v>161</v>
      </c>
      <c r="E129" s="247" t="s">
        <v>19</v>
      </c>
      <c r="F129" s="248" t="s">
        <v>166</v>
      </c>
      <c r="G129" s="246"/>
      <c r="H129" s="249">
        <v>112.55800000000001</v>
      </c>
      <c r="I129" s="250"/>
      <c r="J129" s="246"/>
      <c r="K129" s="246"/>
      <c r="L129" s="251"/>
      <c r="M129" s="252"/>
      <c r="N129" s="253"/>
      <c r="O129" s="253"/>
      <c r="P129" s="253"/>
      <c r="Q129" s="253"/>
      <c r="R129" s="253"/>
      <c r="S129" s="253"/>
      <c r="T129" s="254"/>
      <c r="U129" s="15"/>
      <c r="V129" s="15"/>
      <c r="W129" s="15"/>
      <c r="X129" s="15"/>
      <c r="Y129" s="15"/>
      <c r="Z129" s="15"/>
      <c r="AA129" s="15"/>
      <c r="AB129" s="15"/>
      <c r="AC129" s="15"/>
      <c r="AD129" s="15"/>
      <c r="AE129" s="15"/>
      <c r="AT129" s="255" t="s">
        <v>161</v>
      </c>
      <c r="AU129" s="255" t="s">
        <v>82</v>
      </c>
      <c r="AV129" s="15" t="s">
        <v>140</v>
      </c>
      <c r="AW129" s="15" t="s">
        <v>31</v>
      </c>
      <c r="AX129" s="15" t="s">
        <v>80</v>
      </c>
      <c r="AY129" s="255" t="s">
        <v>132</v>
      </c>
    </row>
    <row r="130" s="2" customFormat="1" ht="24.15" customHeight="1">
      <c r="A130" s="39"/>
      <c r="B130" s="40"/>
      <c r="C130" s="205" t="s">
        <v>156</v>
      </c>
      <c r="D130" s="205" t="s">
        <v>135</v>
      </c>
      <c r="E130" s="206" t="s">
        <v>182</v>
      </c>
      <c r="F130" s="207" t="s">
        <v>183</v>
      </c>
      <c r="G130" s="208" t="s">
        <v>138</v>
      </c>
      <c r="H130" s="209">
        <v>225.11600000000001</v>
      </c>
      <c r="I130" s="210"/>
      <c r="J130" s="211">
        <f>ROUND(I130*H130,2)</f>
        <v>0</v>
      </c>
      <c r="K130" s="207" t="s">
        <v>139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140</v>
      </c>
      <c r="AT130" s="216" t="s">
        <v>135</v>
      </c>
      <c r="AU130" s="216" t="s">
        <v>82</v>
      </c>
      <c r="AY130" s="18" t="s">
        <v>132</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140</v>
      </c>
      <c r="BM130" s="216" t="s">
        <v>184</v>
      </c>
    </row>
    <row r="131" s="2" customFormat="1">
      <c r="A131" s="39"/>
      <c r="B131" s="40"/>
      <c r="C131" s="41"/>
      <c r="D131" s="218" t="s">
        <v>141</v>
      </c>
      <c r="E131" s="41"/>
      <c r="F131" s="219" t="s">
        <v>183</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141</v>
      </c>
      <c r="AU131" s="18" t="s">
        <v>82</v>
      </c>
    </row>
    <row r="132" s="2" customFormat="1">
      <c r="A132" s="39"/>
      <c r="B132" s="40"/>
      <c r="C132" s="41"/>
      <c r="D132" s="218" t="s">
        <v>144</v>
      </c>
      <c r="E132" s="41"/>
      <c r="F132" s="223" t="s">
        <v>145</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144</v>
      </c>
      <c r="AU132" s="18" t="s">
        <v>82</v>
      </c>
    </row>
    <row r="133" s="14" customFormat="1">
      <c r="A133" s="14"/>
      <c r="B133" s="234"/>
      <c r="C133" s="235"/>
      <c r="D133" s="218" t="s">
        <v>161</v>
      </c>
      <c r="E133" s="236" t="s">
        <v>19</v>
      </c>
      <c r="F133" s="237" t="s">
        <v>185</v>
      </c>
      <c r="G133" s="235"/>
      <c r="H133" s="238">
        <v>225.11600000000001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161</v>
      </c>
      <c r="AU133" s="244" t="s">
        <v>82</v>
      </c>
      <c r="AV133" s="14" t="s">
        <v>82</v>
      </c>
      <c r="AW133" s="14" t="s">
        <v>31</v>
      </c>
      <c r="AX133" s="14" t="s">
        <v>72</v>
      </c>
      <c r="AY133" s="244" t="s">
        <v>132</v>
      </c>
    </row>
    <row r="134" s="15" customFormat="1">
      <c r="A134" s="15"/>
      <c r="B134" s="245"/>
      <c r="C134" s="246"/>
      <c r="D134" s="218" t="s">
        <v>161</v>
      </c>
      <c r="E134" s="247" t="s">
        <v>19</v>
      </c>
      <c r="F134" s="248" t="s">
        <v>166</v>
      </c>
      <c r="G134" s="246"/>
      <c r="H134" s="249">
        <v>225.11600000000001</v>
      </c>
      <c r="I134" s="250"/>
      <c r="J134" s="246"/>
      <c r="K134" s="246"/>
      <c r="L134" s="251"/>
      <c r="M134" s="252"/>
      <c r="N134" s="253"/>
      <c r="O134" s="253"/>
      <c r="P134" s="253"/>
      <c r="Q134" s="253"/>
      <c r="R134" s="253"/>
      <c r="S134" s="253"/>
      <c r="T134" s="254"/>
      <c r="U134" s="15"/>
      <c r="V134" s="15"/>
      <c r="W134" s="15"/>
      <c r="X134" s="15"/>
      <c r="Y134" s="15"/>
      <c r="Z134" s="15"/>
      <c r="AA134" s="15"/>
      <c r="AB134" s="15"/>
      <c r="AC134" s="15"/>
      <c r="AD134" s="15"/>
      <c r="AE134" s="15"/>
      <c r="AT134" s="255" t="s">
        <v>161</v>
      </c>
      <c r="AU134" s="255" t="s">
        <v>82</v>
      </c>
      <c r="AV134" s="15" t="s">
        <v>140</v>
      </c>
      <c r="AW134" s="15" t="s">
        <v>31</v>
      </c>
      <c r="AX134" s="15" t="s">
        <v>80</v>
      </c>
      <c r="AY134" s="255" t="s">
        <v>132</v>
      </c>
    </row>
    <row r="135" s="12" customFormat="1" ht="22.8" customHeight="1">
      <c r="A135" s="12"/>
      <c r="B135" s="189"/>
      <c r="C135" s="190"/>
      <c r="D135" s="191" t="s">
        <v>71</v>
      </c>
      <c r="E135" s="203" t="s">
        <v>174</v>
      </c>
      <c r="F135" s="203" t="s">
        <v>186</v>
      </c>
      <c r="G135" s="190"/>
      <c r="H135" s="190"/>
      <c r="I135" s="193"/>
      <c r="J135" s="204">
        <f>BK135</f>
        <v>0</v>
      </c>
      <c r="K135" s="190"/>
      <c r="L135" s="195"/>
      <c r="M135" s="196"/>
      <c r="N135" s="197"/>
      <c r="O135" s="197"/>
      <c r="P135" s="198">
        <f>SUM(P136:P151)</f>
        <v>0</v>
      </c>
      <c r="Q135" s="197"/>
      <c r="R135" s="198">
        <f>SUM(R136:R151)</f>
        <v>0</v>
      </c>
      <c r="S135" s="197"/>
      <c r="T135" s="199">
        <f>SUM(T136:T151)</f>
        <v>0</v>
      </c>
      <c r="U135" s="12"/>
      <c r="V135" s="12"/>
      <c r="W135" s="12"/>
      <c r="X135" s="12"/>
      <c r="Y135" s="12"/>
      <c r="Z135" s="12"/>
      <c r="AA135" s="12"/>
      <c r="AB135" s="12"/>
      <c r="AC135" s="12"/>
      <c r="AD135" s="12"/>
      <c r="AE135" s="12"/>
      <c r="AR135" s="200" t="s">
        <v>80</v>
      </c>
      <c r="AT135" s="201" t="s">
        <v>71</v>
      </c>
      <c r="AU135" s="201" t="s">
        <v>80</v>
      </c>
      <c r="AY135" s="200" t="s">
        <v>132</v>
      </c>
      <c r="BK135" s="202">
        <f>SUM(BK136:BK151)</f>
        <v>0</v>
      </c>
    </row>
    <row r="136" s="2" customFormat="1" ht="21.75" customHeight="1">
      <c r="A136" s="39"/>
      <c r="B136" s="40"/>
      <c r="C136" s="205" t="s">
        <v>187</v>
      </c>
      <c r="D136" s="205" t="s">
        <v>135</v>
      </c>
      <c r="E136" s="206" t="s">
        <v>188</v>
      </c>
      <c r="F136" s="207" t="s">
        <v>189</v>
      </c>
      <c r="G136" s="208" t="s">
        <v>138</v>
      </c>
      <c r="H136" s="209">
        <v>84.5</v>
      </c>
      <c r="I136" s="210"/>
      <c r="J136" s="211">
        <f>ROUND(I136*H136,2)</f>
        <v>0</v>
      </c>
      <c r="K136" s="207" t="s">
        <v>139</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140</v>
      </c>
      <c r="AT136" s="216" t="s">
        <v>135</v>
      </c>
      <c r="AU136" s="216" t="s">
        <v>82</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140</v>
      </c>
      <c r="BM136" s="216" t="s">
        <v>190</v>
      </c>
    </row>
    <row r="137" s="2" customFormat="1">
      <c r="A137" s="39"/>
      <c r="B137" s="40"/>
      <c r="C137" s="41"/>
      <c r="D137" s="218" t="s">
        <v>141</v>
      </c>
      <c r="E137" s="41"/>
      <c r="F137" s="219" t="s">
        <v>189</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141</v>
      </c>
      <c r="AU137" s="18" t="s">
        <v>82</v>
      </c>
    </row>
    <row r="138" s="2" customFormat="1">
      <c r="A138" s="39"/>
      <c r="B138" s="40"/>
      <c r="C138" s="41"/>
      <c r="D138" s="218" t="s">
        <v>144</v>
      </c>
      <c r="E138" s="41"/>
      <c r="F138" s="223" t="s">
        <v>191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144</v>
      </c>
      <c r="AU138" s="18" t="s">
        <v>82</v>
      </c>
    </row>
    <row r="139" s="2" customFormat="1" ht="24.15" customHeight="1">
      <c r="A139" s="39"/>
      <c r="B139" s="40"/>
      <c r="C139" s="205" t="s">
        <v>160</v>
      </c>
      <c r="D139" s="205" t="s">
        <v>135</v>
      </c>
      <c r="E139" s="206" t="s">
        <v>192</v>
      </c>
      <c r="F139" s="207" t="s">
        <v>193</v>
      </c>
      <c r="G139" s="208" t="s">
        <v>138</v>
      </c>
      <c r="H139" s="209">
        <v>84.5</v>
      </c>
      <c r="I139" s="210"/>
      <c r="J139" s="211">
        <f>ROUND(I139*H139,2)</f>
        <v>0</v>
      </c>
      <c r="K139" s="207" t="s">
        <v>139</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140</v>
      </c>
      <c r="AT139" s="216" t="s">
        <v>135</v>
      </c>
      <c r="AU139" s="216" t="s">
        <v>82</v>
      </c>
      <c r="AY139" s="18" t="s">
        <v>132</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140</v>
      </c>
      <c r="BM139" s="216" t="s">
        <v>194</v>
      </c>
    </row>
    <row r="140" s="2" customFormat="1">
      <c r="A140" s="39"/>
      <c r="B140" s="40"/>
      <c r="C140" s="41"/>
      <c r="D140" s="218" t="s">
        <v>141</v>
      </c>
      <c r="E140" s="41"/>
      <c r="F140" s="219" t="s">
        <v>193</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141</v>
      </c>
      <c r="AU140" s="18" t="s">
        <v>82</v>
      </c>
    </row>
    <row r="141" s="2" customFormat="1">
      <c r="A141" s="39"/>
      <c r="B141" s="40"/>
      <c r="C141" s="41"/>
      <c r="D141" s="218" t="s">
        <v>144</v>
      </c>
      <c r="E141" s="41"/>
      <c r="F141" s="223" t="s">
        <v>195</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144</v>
      </c>
      <c r="AU141" s="18" t="s">
        <v>82</v>
      </c>
    </row>
    <row r="142" s="2" customFormat="1" ht="24.15" customHeight="1">
      <c r="A142" s="39"/>
      <c r="B142" s="40"/>
      <c r="C142" s="205" t="s">
        <v>196</v>
      </c>
      <c r="D142" s="205" t="s">
        <v>135</v>
      </c>
      <c r="E142" s="206" t="s">
        <v>197</v>
      </c>
      <c r="F142" s="207" t="s">
        <v>198</v>
      </c>
      <c r="G142" s="208" t="s">
        <v>138</v>
      </c>
      <c r="H142" s="209">
        <v>84.5</v>
      </c>
      <c r="I142" s="210"/>
      <c r="J142" s="211">
        <f>ROUND(I142*H142,2)</f>
        <v>0</v>
      </c>
      <c r="K142" s="207" t="s">
        <v>139</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140</v>
      </c>
      <c r="AT142" s="216" t="s">
        <v>135</v>
      </c>
      <c r="AU142" s="216" t="s">
        <v>82</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140</v>
      </c>
      <c r="BM142" s="216" t="s">
        <v>199</v>
      </c>
    </row>
    <row r="143" s="2" customFormat="1">
      <c r="A143" s="39"/>
      <c r="B143" s="40"/>
      <c r="C143" s="41"/>
      <c r="D143" s="218" t="s">
        <v>141</v>
      </c>
      <c r="E143" s="41"/>
      <c r="F143" s="219" t="s">
        <v>198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141</v>
      </c>
      <c r="AU143" s="18" t="s">
        <v>82</v>
      </c>
    </row>
    <row r="144" s="2" customFormat="1">
      <c r="A144" s="39"/>
      <c r="B144" s="40"/>
      <c r="C144" s="41"/>
      <c r="D144" s="218" t="s">
        <v>144</v>
      </c>
      <c r="E144" s="41"/>
      <c r="F144" s="223" t="s">
        <v>200</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144</v>
      </c>
      <c r="AU144" s="18" t="s">
        <v>82</v>
      </c>
    </row>
    <row r="145" s="2" customFormat="1" ht="24.15" customHeight="1">
      <c r="A145" s="39"/>
      <c r="B145" s="40"/>
      <c r="C145" s="205" t="s">
        <v>170</v>
      </c>
      <c r="D145" s="205" t="s">
        <v>135</v>
      </c>
      <c r="E145" s="206" t="s">
        <v>201</v>
      </c>
      <c r="F145" s="207" t="s">
        <v>202</v>
      </c>
      <c r="G145" s="208" t="s">
        <v>138</v>
      </c>
      <c r="H145" s="209">
        <v>112.55800000000001</v>
      </c>
      <c r="I145" s="210"/>
      <c r="J145" s="211">
        <f>ROUND(I145*H145,2)</f>
        <v>0</v>
      </c>
      <c r="K145" s="207" t="s">
        <v>139</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140</v>
      </c>
      <c r="AT145" s="216" t="s">
        <v>135</v>
      </c>
      <c r="AU145" s="216" t="s">
        <v>82</v>
      </c>
      <c r="AY145" s="18" t="s">
        <v>132</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140</v>
      </c>
      <c r="BM145" s="216" t="s">
        <v>203</v>
      </c>
    </row>
    <row r="146" s="2" customFormat="1">
      <c r="A146" s="39"/>
      <c r="B146" s="40"/>
      <c r="C146" s="41"/>
      <c r="D146" s="218" t="s">
        <v>141</v>
      </c>
      <c r="E146" s="41"/>
      <c r="F146" s="219" t="s">
        <v>202</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141</v>
      </c>
      <c r="AU146" s="18" t="s">
        <v>82</v>
      </c>
    </row>
    <row r="147" s="2" customFormat="1">
      <c r="A147" s="39"/>
      <c r="B147" s="40"/>
      <c r="C147" s="41"/>
      <c r="D147" s="218" t="s">
        <v>144</v>
      </c>
      <c r="E147" s="41"/>
      <c r="F147" s="223" t="s">
        <v>191</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144</v>
      </c>
      <c r="AU147" s="18" t="s">
        <v>82</v>
      </c>
    </row>
    <row r="148" s="2" customFormat="1" ht="21.75" customHeight="1">
      <c r="A148" s="39"/>
      <c r="B148" s="40"/>
      <c r="C148" s="205" t="s">
        <v>8</v>
      </c>
      <c r="D148" s="205" t="s">
        <v>135</v>
      </c>
      <c r="E148" s="206" t="s">
        <v>204</v>
      </c>
      <c r="F148" s="207" t="s">
        <v>205</v>
      </c>
      <c r="G148" s="208" t="s">
        <v>138</v>
      </c>
      <c r="H148" s="209">
        <v>957.05799999999999</v>
      </c>
      <c r="I148" s="210"/>
      <c r="J148" s="211">
        <f>ROUND(I148*H148,2)</f>
        <v>0</v>
      </c>
      <c r="K148" s="207" t="s">
        <v>139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140</v>
      </c>
      <c r="AT148" s="216" t="s">
        <v>135</v>
      </c>
      <c r="AU148" s="216" t="s">
        <v>82</v>
      </c>
      <c r="AY148" s="18" t="s">
        <v>132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140</v>
      </c>
      <c r="BM148" s="216" t="s">
        <v>206</v>
      </c>
    </row>
    <row r="149" s="2" customFormat="1">
      <c r="A149" s="39"/>
      <c r="B149" s="40"/>
      <c r="C149" s="41"/>
      <c r="D149" s="218" t="s">
        <v>141</v>
      </c>
      <c r="E149" s="41"/>
      <c r="F149" s="219" t="s">
        <v>205</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141</v>
      </c>
      <c r="AU149" s="18" t="s">
        <v>82</v>
      </c>
    </row>
    <row r="150" s="14" customFormat="1">
      <c r="A150" s="14"/>
      <c r="B150" s="234"/>
      <c r="C150" s="235"/>
      <c r="D150" s="218" t="s">
        <v>161</v>
      </c>
      <c r="E150" s="236" t="s">
        <v>19</v>
      </c>
      <c r="F150" s="237" t="s">
        <v>207</v>
      </c>
      <c r="G150" s="235"/>
      <c r="H150" s="238">
        <v>957.05799999999999</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161</v>
      </c>
      <c r="AU150" s="244" t="s">
        <v>82</v>
      </c>
      <c r="AV150" s="14" t="s">
        <v>82</v>
      </c>
      <c r="AW150" s="14" t="s">
        <v>31</v>
      </c>
      <c r="AX150" s="14" t="s">
        <v>72</v>
      </c>
      <c r="AY150" s="244" t="s">
        <v>132</v>
      </c>
    </row>
    <row r="151" s="15" customFormat="1">
      <c r="A151" s="15"/>
      <c r="B151" s="245"/>
      <c r="C151" s="246"/>
      <c r="D151" s="218" t="s">
        <v>161</v>
      </c>
      <c r="E151" s="247" t="s">
        <v>19</v>
      </c>
      <c r="F151" s="248" t="s">
        <v>166</v>
      </c>
      <c r="G151" s="246"/>
      <c r="H151" s="249">
        <v>957.05799999999999</v>
      </c>
      <c r="I151" s="250"/>
      <c r="J151" s="246"/>
      <c r="K151" s="246"/>
      <c r="L151" s="251"/>
      <c r="M151" s="252"/>
      <c r="N151" s="253"/>
      <c r="O151" s="253"/>
      <c r="P151" s="253"/>
      <c r="Q151" s="253"/>
      <c r="R151" s="253"/>
      <c r="S151" s="253"/>
      <c r="T151" s="254"/>
      <c r="U151" s="15"/>
      <c r="V151" s="15"/>
      <c r="W151" s="15"/>
      <c r="X151" s="15"/>
      <c r="Y151" s="15"/>
      <c r="Z151" s="15"/>
      <c r="AA151" s="15"/>
      <c r="AB151" s="15"/>
      <c r="AC151" s="15"/>
      <c r="AD151" s="15"/>
      <c r="AE151" s="15"/>
      <c r="AT151" s="255" t="s">
        <v>161</v>
      </c>
      <c r="AU151" s="255" t="s">
        <v>82</v>
      </c>
      <c r="AV151" s="15" t="s">
        <v>140</v>
      </c>
      <c r="AW151" s="15" t="s">
        <v>31</v>
      </c>
      <c r="AX151" s="15" t="s">
        <v>80</v>
      </c>
      <c r="AY151" s="255" t="s">
        <v>132</v>
      </c>
    </row>
    <row r="152" s="12" customFormat="1" ht="22.8" customHeight="1">
      <c r="A152" s="12"/>
      <c r="B152" s="189"/>
      <c r="C152" s="190"/>
      <c r="D152" s="191" t="s">
        <v>71</v>
      </c>
      <c r="E152" s="203" t="s">
        <v>208</v>
      </c>
      <c r="F152" s="203" t="s">
        <v>209</v>
      </c>
      <c r="G152" s="190"/>
      <c r="H152" s="190"/>
      <c r="I152" s="193"/>
      <c r="J152" s="204">
        <f>BK152</f>
        <v>0</v>
      </c>
      <c r="K152" s="190"/>
      <c r="L152" s="195"/>
      <c r="M152" s="196"/>
      <c r="N152" s="197"/>
      <c r="O152" s="197"/>
      <c r="P152" s="198">
        <f>SUM(P153:P174)</f>
        <v>0</v>
      </c>
      <c r="Q152" s="197"/>
      <c r="R152" s="198">
        <f>SUM(R153:R174)</f>
        <v>0</v>
      </c>
      <c r="S152" s="197"/>
      <c r="T152" s="199">
        <f>SUM(T153:T174)</f>
        <v>0</v>
      </c>
      <c r="U152" s="12"/>
      <c r="V152" s="12"/>
      <c r="W152" s="12"/>
      <c r="X152" s="12"/>
      <c r="Y152" s="12"/>
      <c r="Z152" s="12"/>
      <c r="AA152" s="12"/>
      <c r="AB152" s="12"/>
      <c r="AC152" s="12"/>
      <c r="AD152" s="12"/>
      <c r="AE152" s="12"/>
      <c r="AR152" s="200" t="s">
        <v>80</v>
      </c>
      <c r="AT152" s="201" t="s">
        <v>71</v>
      </c>
      <c r="AU152" s="201" t="s">
        <v>80</v>
      </c>
      <c r="AY152" s="200" t="s">
        <v>132</v>
      </c>
      <c r="BK152" s="202">
        <f>SUM(BK153:BK174)</f>
        <v>0</v>
      </c>
    </row>
    <row r="153" s="2" customFormat="1" ht="24.15" customHeight="1">
      <c r="A153" s="39"/>
      <c r="B153" s="40"/>
      <c r="C153" s="205" t="s">
        <v>173</v>
      </c>
      <c r="D153" s="205" t="s">
        <v>135</v>
      </c>
      <c r="E153" s="206" t="s">
        <v>210</v>
      </c>
      <c r="F153" s="207" t="s">
        <v>211</v>
      </c>
      <c r="G153" s="208" t="s">
        <v>212</v>
      </c>
      <c r="H153" s="209">
        <v>5.508</v>
      </c>
      <c r="I153" s="210"/>
      <c r="J153" s="211">
        <f>ROUND(I153*H153,2)</f>
        <v>0</v>
      </c>
      <c r="K153" s="207" t="s">
        <v>139</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140</v>
      </c>
      <c r="AT153" s="216" t="s">
        <v>135</v>
      </c>
      <c r="AU153" s="216" t="s">
        <v>82</v>
      </c>
      <c r="AY153" s="18" t="s">
        <v>132</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140</v>
      </c>
      <c r="BM153" s="216" t="s">
        <v>213</v>
      </c>
    </row>
    <row r="154" s="2" customFormat="1">
      <c r="A154" s="39"/>
      <c r="B154" s="40"/>
      <c r="C154" s="41"/>
      <c r="D154" s="218" t="s">
        <v>141</v>
      </c>
      <c r="E154" s="41"/>
      <c r="F154" s="219" t="s">
        <v>211</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141</v>
      </c>
      <c r="AU154" s="18" t="s">
        <v>82</v>
      </c>
    </row>
    <row r="155" s="2" customFormat="1">
      <c r="A155" s="39"/>
      <c r="B155" s="40"/>
      <c r="C155" s="41"/>
      <c r="D155" s="218" t="s">
        <v>144</v>
      </c>
      <c r="E155" s="41"/>
      <c r="F155" s="223" t="s">
        <v>214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144</v>
      </c>
      <c r="AU155" s="18" t="s">
        <v>82</v>
      </c>
    </row>
    <row r="156" s="2" customFormat="1" ht="33" customHeight="1">
      <c r="A156" s="39"/>
      <c r="B156" s="40"/>
      <c r="C156" s="205" t="s">
        <v>215</v>
      </c>
      <c r="D156" s="205" t="s">
        <v>135</v>
      </c>
      <c r="E156" s="206" t="s">
        <v>216</v>
      </c>
      <c r="F156" s="207" t="s">
        <v>217</v>
      </c>
      <c r="G156" s="208" t="s">
        <v>212</v>
      </c>
      <c r="H156" s="209">
        <v>11.016</v>
      </c>
      <c r="I156" s="210"/>
      <c r="J156" s="211">
        <f>ROUND(I156*H156,2)</f>
        <v>0</v>
      </c>
      <c r="K156" s="207" t="s">
        <v>139</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140</v>
      </c>
      <c r="AT156" s="216" t="s">
        <v>135</v>
      </c>
      <c r="AU156" s="216" t="s">
        <v>82</v>
      </c>
      <c r="AY156" s="18" t="s">
        <v>132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140</v>
      </c>
      <c r="BM156" s="216" t="s">
        <v>218</v>
      </c>
    </row>
    <row r="157" s="2" customFormat="1">
      <c r="A157" s="39"/>
      <c r="B157" s="40"/>
      <c r="C157" s="41"/>
      <c r="D157" s="218" t="s">
        <v>141</v>
      </c>
      <c r="E157" s="41"/>
      <c r="F157" s="219" t="s">
        <v>217</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141</v>
      </c>
      <c r="AU157" s="18" t="s">
        <v>82</v>
      </c>
    </row>
    <row r="158" s="2" customFormat="1">
      <c r="A158" s="39"/>
      <c r="B158" s="40"/>
      <c r="C158" s="41"/>
      <c r="D158" s="218" t="s">
        <v>144</v>
      </c>
      <c r="E158" s="41"/>
      <c r="F158" s="223" t="s">
        <v>214</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144</v>
      </c>
      <c r="AU158" s="18" t="s">
        <v>82</v>
      </c>
    </row>
    <row r="159" s="14" customFormat="1">
      <c r="A159" s="14"/>
      <c r="B159" s="234"/>
      <c r="C159" s="235"/>
      <c r="D159" s="218" t="s">
        <v>161</v>
      </c>
      <c r="E159" s="236" t="s">
        <v>19</v>
      </c>
      <c r="F159" s="237" t="s">
        <v>219</v>
      </c>
      <c r="G159" s="235"/>
      <c r="H159" s="238">
        <v>11.016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161</v>
      </c>
      <c r="AU159" s="244" t="s">
        <v>82</v>
      </c>
      <c r="AV159" s="14" t="s">
        <v>82</v>
      </c>
      <c r="AW159" s="14" t="s">
        <v>31</v>
      </c>
      <c r="AX159" s="14" t="s">
        <v>72</v>
      </c>
      <c r="AY159" s="244" t="s">
        <v>132</v>
      </c>
    </row>
    <row r="160" s="15" customFormat="1">
      <c r="A160" s="15"/>
      <c r="B160" s="245"/>
      <c r="C160" s="246"/>
      <c r="D160" s="218" t="s">
        <v>161</v>
      </c>
      <c r="E160" s="247" t="s">
        <v>19</v>
      </c>
      <c r="F160" s="248" t="s">
        <v>166</v>
      </c>
      <c r="G160" s="246"/>
      <c r="H160" s="249">
        <v>11.016</v>
      </c>
      <c r="I160" s="250"/>
      <c r="J160" s="246"/>
      <c r="K160" s="246"/>
      <c r="L160" s="251"/>
      <c r="M160" s="252"/>
      <c r="N160" s="253"/>
      <c r="O160" s="253"/>
      <c r="P160" s="253"/>
      <c r="Q160" s="253"/>
      <c r="R160" s="253"/>
      <c r="S160" s="253"/>
      <c r="T160" s="254"/>
      <c r="U160" s="15"/>
      <c r="V160" s="15"/>
      <c r="W160" s="15"/>
      <c r="X160" s="15"/>
      <c r="Y160" s="15"/>
      <c r="Z160" s="15"/>
      <c r="AA160" s="15"/>
      <c r="AB160" s="15"/>
      <c r="AC160" s="15"/>
      <c r="AD160" s="15"/>
      <c r="AE160" s="15"/>
      <c r="AT160" s="255" t="s">
        <v>161</v>
      </c>
      <c r="AU160" s="255" t="s">
        <v>82</v>
      </c>
      <c r="AV160" s="15" t="s">
        <v>140</v>
      </c>
      <c r="AW160" s="15" t="s">
        <v>31</v>
      </c>
      <c r="AX160" s="15" t="s">
        <v>80</v>
      </c>
      <c r="AY160" s="255" t="s">
        <v>132</v>
      </c>
    </row>
    <row r="161" s="2" customFormat="1" ht="21.75" customHeight="1">
      <c r="A161" s="39"/>
      <c r="B161" s="40"/>
      <c r="C161" s="205" t="s">
        <v>177</v>
      </c>
      <c r="D161" s="205" t="s">
        <v>135</v>
      </c>
      <c r="E161" s="206" t="s">
        <v>220</v>
      </c>
      <c r="F161" s="207" t="s">
        <v>221</v>
      </c>
      <c r="G161" s="208" t="s">
        <v>212</v>
      </c>
      <c r="H161" s="209">
        <v>5.508</v>
      </c>
      <c r="I161" s="210"/>
      <c r="J161" s="211">
        <f>ROUND(I161*H161,2)</f>
        <v>0</v>
      </c>
      <c r="K161" s="207" t="s">
        <v>139</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140</v>
      </c>
      <c r="AT161" s="216" t="s">
        <v>135</v>
      </c>
      <c r="AU161" s="216" t="s">
        <v>82</v>
      </c>
      <c r="AY161" s="18" t="s">
        <v>132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140</v>
      </c>
      <c r="BM161" s="216" t="s">
        <v>222</v>
      </c>
    </row>
    <row r="162" s="2" customFormat="1">
      <c r="A162" s="39"/>
      <c r="B162" s="40"/>
      <c r="C162" s="41"/>
      <c r="D162" s="218" t="s">
        <v>141</v>
      </c>
      <c r="E162" s="41"/>
      <c r="F162" s="219" t="s">
        <v>221</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141</v>
      </c>
      <c r="AU162" s="18" t="s">
        <v>82</v>
      </c>
    </row>
    <row r="163" s="2" customFormat="1">
      <c r="A163" s="39"/>
      <c r="B163" s="40"/>
      <c r="C163" s="41"/>
      <c r="D163" s="218" t="s">
        <v>144</v>
      </c>
      <c r="E163" s="41"/>
      <c r="F163" s="223" t="s">
        <v>223</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144</v>
      </c>
      <c r="AU163" s="18" t="s">
        <v>82</v>
      </c>
    </row>
    <row r="164" s="2" customFormat="1" ht="24.15" customHeight="1">
      <c r="A164" s="39"/>
      <c r="B164" s="40"/>
      <c r="C164" s="205" t="s">
        <v>224</v>
      </c>
      <c r="D164" s="205" t="s">
        <v>135</v>
      </c>
      <c r="E164" s="206" t="s">
        <v>225</v>
      </c>
      <c r="F164" s="207" t="s">
        <v>226</v>
      </c>
      <c r="G164" s="208" t="s">
        <v>212</v>
      </c>
      <c r="H164" s="209">
        <v>55.079999999999998</v>
      </c>
      <c r="I164" s="210"/>
      <c r="J164" s="211">
        <f>ROUND(I164*H164,2)</f>
        <v>0</v>
      </c>
      <c r="K164" s="207" t="s">
        <v>139</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140</v>
      </c>
      <c r="AT164" s="216" t="s">
        <v>135</v>
      </c>
      <c r="AU164" s="216" t="s">
        <v>82</v>
      </c>
      <c r="AY164" s="18" t="s">
        <v>132</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140</v>
      </c>
      <c r="BM164" s="216" t="s">
        <v>227</v>
      </c>
    </row>
    <row r="165" s="2" customFormat="1">
      <c r="A165" s="39"/>
      <c r="B165" s="40"/>
      <c r="C165" s="41"/>
      <c r="D165" s="218" t="s">
        <v>141</v>
      </c>
      <c r="E165" s="41"/>
      <c r="F165" s="219" t="s">
        <v>226</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141</v>
      </c>
      <c r="AU165" s="18" t="s">
        <v>82</v>
      </c>
    </row>
    <row r="166" s="2" customFormat="1">
      <c r="A166" s="39"/>
      <c r="B166" s="40"/>
      <c r="C166" s="41"/>
      <c r="D166" s="218" t="s">
        <v>144</v>
      </c>
      <c r="E166" s="41"/>
      <c r="F166" s="223" t="s">
        <v>223</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144</v>
      </c>
      <c r="AU166" s="18" t="s">
        <v>82</v>
      </c>
    </row>
    <row r="167" s="14" customFormat="1">
      <c r="A167" s="14"/>
      <c r="B167" s="234"/>
      <c r="C167" s="235"/>
      <c r="D167" s="218" t="s">
        <v>161</v>
      </c>
      <c r="E167" s="236" t="s">
        <v>19</v>
      </c>
      <c r="F167" s="237" t="s">
        <v>228</v>
      </c>
      <c r="G167" s="235"/>
      <c r="H167" s="238">
        <v>55.079999999999998</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161</v>
      </c>
      <c r="AU167" s="244" t="s">
        <v>82</v>
      </c>
      <c r="AV167" s="14" t="s">
        <v>82</v>
      </c>
      <c r="AW167" s="14" t="s">
        <v>31</v>
      </c>
      <c r="AX167" s="14" t="s">
        <v>72</v>
      </c>
      <c r="AY167" s="244" t="s">
        <v>132</v>
      </c>
    </row>
    <row r="168" s="15" customFormat="1">
      <c r="A168" s="15"/>
      <c r="B168" s="245"/>
      <c r="C168" s="246"/>
      <c r="D168" s="218" t="s">
        <v>161</v>
      </c>
      <c r="E168" s="247" t="s">
        <v>19</v>
      </c>
      <c r="F168" s="248" t="s">
        <v>166</v>
      </c>
      <c r="G168" s="246"/>
      <c r="H168" s="249">
        <v>55.079999999999998</v>
      </c>
      <c r="I168" s="250"/>
      <c r="J168" s="246"/>
      <c r="K168" s="246"/>
      <c r="L168" s="251"/>
      <c r="M168" s="252"/>
      <c r="N168" s="253"/>
      <c r="O168" s="253"/>
      <c r="P168" s="253"/>
      <c r="Q168" s="253"/>
      <c r="R168" s="253"/>
      <c r="S168" s="253"/>
      <c r="T168" s="254"/>
      <c r="U168" s="15"/>
      <c r="V168" s="15"/>
      <c r="W168" s="15"/>
      <c r="X168" s="15"/>
      <c r="Y168" s="15"/>
      <c r="Z168" s="15"/>
      <c r="AA168" s="15"/>
      <c r="AB168" s="15"/>
      <c r="AC168" s="15"/>
      <c r="AD168" s="15"/>
      <c r="AE168" s="15"/>
      <c r="AT168" s="255" t="s">
        <v>161</v>
      </c>
      <c r="AU168" s="255" t="s">
        <v>82</v>
      </c>
      <c r="AV168" s="15" t="s">
        <v>140</v>
      </c>
      <c r="AW168" s="15" t="s">
        <v>31</v>
      </c>
      <c r="AX168" s="15" t="s">
        <v>80</v>
      </c>
      <c r="AY168" s="255" t="s">
        <v>132</v>
      </c>
    </row>
    <row r="169" s="2" customFormat="1" ht="24.15" customHeight="1">
      <c r="A169" s="39"/>
      <c r="B169" s="40"/>
      <c r="C169" s="205" t="s">
        <v>184</v>
      </c>
      <c r="D169" s="205" t="s">
        <v>135</v>
      </c>
      <c r="E169" s="206" t="s">
        <v>229</v>
      </c>
      <c r="F169" s="207" t="s">
        <v>230</v>
      </c>
      <c r="G169" s="208" t="s">
        <v>212</v>
      </c>
      <c r="H169" s="209">
        <v>5.508</v>
      </c>
      <c r="I169" s="210"/>
      <c r="J169" s="211">
        <f>ROUND(I169*H169,2)</f>
        <v>0</v>
      </c>
      <c r="K169" s="207" t="s">
        <v>139</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140</v>
      </c>
      <c r="AT169" s="216" t="s">
        <v>135</v>
      </c>
      <c r="AU169" s="216" t="s">
        <v>82</v>
      </c>
      <c r="AY169" s="18" t="s">
        <v>132</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140</v>
      </c>
      <c r="BM169" s="216" t="s">
        <v>231</v>
      </c>
    </row>
    <row r="170" s="2" customFormat="1">
      <c r="A170" s="39"/>
      <c r="B170" s="40"/>
      <c r="C170" s="41"/>
      <c r="D170" s="218" t="s">
        <v>141</v>
      </c>
      <c r="E170" s="41"/>
      <c r="F170" s="219" t="s">
        <v>230</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141</v>
      </c>
      <c r="AU170" s="18" t="s">
        <v>82</v>
      </c>
    </row>
    <row r="171" s="2" customFormat="1">
      <c r="A171" s="39"/>
      <c r="B171" s="40"/>
      <c r="C171" s="41"/>
      <c r="D171" s="218" t="s">
        <v>144</v>
      </c>
      <c r="E171" s="41"/>
      <c r="F171" s="223" t="s">
        <v>232</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144</v>
      </c>
      <c r="AU171" s="18" t="s">
        <v>82</v>
      </c>
    </row>
    <row r="172" s="2" customFormat="1" ht="33" customHeight="1">
      <c r="A172" s="39"/>
      <c r="B172" s="40"/>
      <c r="C172" s="205" t="s">
        <v>7</v>
      </c>
      <c r="D172" s="205" t="s">
        <v>135</v>
      </c>
      <c r="E172" s="206" t="s">
        <v>233</v>
      </c>
      <c r="F172" s="207" t="s">
        <v>234</v>
      </c>
      <c r="G172" s="208" t="s">
        <v>212</v>
      </c>
      <c r="H172" s="209">
        <v>5.3440000000000003</v>
      </c>
      <c r="I172" s="210"/>
      <c r="J172" s="211">
        <f>ROUND(I172*H172,2)</f>
        <v>0</v>
      </c>
      <c r="K172" s="207" t="s">
        <v>139</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140</v>
      </c>
      <c r="AT172" s="216" t="s">
        <v>135</v>
      </c>
      <c r="AU172" s="216" t="s">
        <v>82</v>
      </c>
      <c r="AY172" s="18" t="s">
        <v>132</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140</v>
      </c>
      <c r="BM172" s="216" t="s">
        <v>235</v>
      </c>
    </row>
    <row r="173" s="2" customFormat="1">
      <c r="A173" s="39"/>
      <c r="B173" s="40"/>
      <c r="C173" s="41"/>
      <c r="D173" s="218" t="s">
        <v>141</v>
      </c>
      <c r="E173" s="41"/>
      <c r="F173" s="219" t="s">
        <v>234</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141</v>
      </c>
      <c r="AU173" s="18" t="s">
        <v>82</v>
      </c>
    </row>
    <row r="174" s="2" customFormat="1">
      <c r="A174" s="39"/>
      <c r="B174" s="40"/>
      <c r="C174" s="41"/>
      <c r="D174" s="218" t="s">
        <v>144</v>
      </c>
      <c r="E174" s="41"/>
      <c r="F174" s="223" t="s">
        <v>236</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144</v>
      </c>
      <c r="AU174" s="18" t="s">
        <v>82</v>
      </c>
    </row>
    <row r="175" s="12" customFormat="1" ht="25.92" customHeight="1">
      <c r="A175" s="12"/>
      <c r="B175" s="189"/>
      <c r="C175" s="190"/>
      <c r="D175" s="191" t="s">
        <v>71</v>
      </c>
      <c r="E175" s="192" t="s">
        <v>237</v>
      </c>
      <c r="F175" s="192" t="s">
        <v>238</v>
      </c>
      <c r="G175" s="190"/>
      <c r="H175" s="190"/>
      <c r="I175" s="193"/>
      <c r="J175" s="194">
        <f>BK175</f>
        <v>0</v>
      </c>
      <c r="K175" s="190"/>
      <c r="L175" s="195"/>
      <c r="M175" s="196"/>
      <c r="N175" s="197"/>
      <c r="O175" s="197"/>
      <c r="P175" s="198">
        <f>P176+P207+P218+P231+P272+P281+P325+P354+P395</f>
        <v>0</v>
      </c>
      <c r="Q175" s="197"/>
      <c r="R175" s="198">
        <f>R176+R207+R218+R231+R272+R281+R325+R354+R395</f>
        <v>0</v>
      </c>
      <c r="S175" s="197"/>
      <c r="T175" s="199">
        <f>T176+T207+T218+T231+T272+T281+T325+T354+T395</f>
        <v>0</v>
      </c>
      <c r="U175" s="12"/>
      <c r="V175" s="12"/>
      <c r="W175" s="12"/>
      <c r="X175" s="12"/>
      <c r="Y175" s="12"/>
      <c r="Z175" s="12"/>
      <c r="AA175" s="12"/>
      <c r="AB175" s="12"/>
      <c r="AC175" s="12"/>
      <c r="AD175" s="12"/>
      <c r="AE175" s="12"/>
      <c r="AR175" s="200" t="s">
        <v>82</v>
      </c>
      <c r="AT175" s="201" t="s">
        <v>71</v>
      </c>
      <c r="AU175" s="201" t="s">
        <v>72</v>
      </c>
      <c r="AY175" s="200" t="s">
        <v>132</v>
      </c>
      <c r="BK175" s="202">
        <f>BK176+BK207+BK218+BK231+BK272+BK281+BK325+BK354+BK395</f>
        <v>0</v>
      </c>
    </row>
    <row r="176" s="12" customFormat="1" ht="22.8" customHeight="1">
      <c r="A176" s="12"/>
      <c r="B176" s="189"/>
      <c r="C176" s="190"/>
      <c r="D176" s="191" t="s">
        <v>71</v>
      </c>
      <c r="E176" s="203" t="s">
        <v>239</v>
      </c>
      <c r="F176" s="203" t="s">
        <v>240</v>
      </c>
      <c r="G176" s="190"/>
      <c r="H176" s="190"/>
      <c r="I176" s="193"/>
      <c r="J176" s="204">
        <f>BK176</f>
        <v>0</v>
      </c>
      <c r="K176" s="190"/>
      <c r="L176" s="195"/>
      <c r="M176" s="196"/>
      <c r="N176" s="197"/>
      <c r="O176" s="197"/>
      <c r="P176" s="198">
        <f>SUM(P177:P206)</f>
        <v>0</v>
      </c>
      <c r="Q176" s="197"/>
      <c r="R176" s="198">
        <f>SUM(R177:R206)</f>
        <v>0</v>
      </c>
      <c r="S176" s="197"/>
      <c r="T176" s="199">
        <f>SUM(T177:T206)</f>
        <v>0</v>
      </c>
      <c r="U176" s="12"/>
      <c r="V176" s="12"/>
      <c r="W176" s="12"/>
      <c r="X176" s="12"/>
      <c r="Y176" s="12"/>
      <c r="Z176" s="12"/>
      <c r="AA176" s="12"/>
      <c r="AB176" s="12"/>
      <c r="AC176" s="12"/>
      <c r="AD176" s="12"/>
      <c r="AE176" s="12"/>
      <c r="AR176" s="200" t="s">
        <v>82</v>
      </c>
      <c r="AT176" s="201" t="s">
        <v>71</v>
      </c>
      <c r="AU176" s="201" t="s">
        <v>80</v>
      </c>
      <c r="AY176" s="200" t="s">
        <v>132</v>
      </c>
      <c r="BK176" s="202">
        <f>SUM(BK177:BK206)</f>
        <v>0</v>
      </c>
    </row>
    <row r="177" s="2" customFormat="1" ht="16.5" customHeight="1">
      <c r="A177" s="39"/>
      <c r="B177" s="40"/>
      <c r="C177" s="205" t="s">
        <v>190</v>
      </c>
      <c r="D177" s="205" t="s">
        <v>135</v>
      </c>
      <c r="E177" s="206" t="s">
        <v>241</v>
      </c>
      <c r="F177" s="207" t="s">
        <v>242</v>
      </c>
      <c r="G177" s="208" t="s">
        <v>243</v>
      </c>
      <c r="H177" s="209">
        <v>1</v>
      </c>
      <c r="I177" s="210"/>
      <c r="J177" s="211">
        <f>ROUND(I177*H177,2)</f>
        <v>0</v>
      </c>
      <c r="K177" s="207" t="s">
        <v>139</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173</v>
      </c>
      <c r="AT177" s="216" t="s">
        <v>135</v>
      </c>
      <c r="AU177" s="216" t="s">
        <v>82</v>
      </c>
      <c r="AY177" s="18" t="s">
        <v>132</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173</v>
      </c>
      <c r="BM177" s="216" t="s">
        <v>244</v>
      </c>
    </row>
    <row r="178" s="2" customFormat="1">
      <c r="A178" s="39"/>
      <c r="B178" s="40"/>
      <c r="C178" s="41"/>
      <c r="D178" s="218" t="s">
        <v>141</v>
      </c>
      <c r="E178" s="41"/>
      <c r="F178" s="219" t="s">
        <v>242</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141</v>
      </c>
      <c r="AU178" s="18" t="s">
        <v>82</v>
      </c>
    </row>
    <row r="179" s="2" customFormat="1" ht="16.5" customHeight="1">
      <c r="A179" s="39"/>
      <c r="B179" s="40"/>
      <c r="C179" s="205" t="s">
        <v>245</v>
      </c>
      <c r="D179" s="205" t="s">
        <v>135</v>
      </c>
      <c r="E179" s="206" t="s">
        <v>246</v>
      </c>
      <c r="F179" s="207" t="s">
        <v>247</v>
      </c>
      <c r="G179" s="208" t="s">
        <v>243</v>
      </c>
      <c r="H179" s="209">
        <v>1</v>
      </c>
      <c r="I179" s="210"/>
      <c r="J179" s="211">
        <f>ROUND(I179*H179,2)</f>
        <v>0</v>
      </c>
      <c r="K179" s="207" t="s">
        <v>139</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173</v>
      </c>
      <c r="AT179" s="216" t="s">
        <v>135</v>
      </c>
      <c r="AU179" s="216" t="s">
        <v>82</v>
      </c>
      <c r="AY179" s="18" t="s">
        <v>132</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173</v>
      </c>
      <c r="BM179" s="216" t="s">
        <v>248</v>
      </c>
    </row>
    <row r="180" s="2" customFormat="1">
      <c r="A180" s="39"/>
      <c r="B180" s="40"/>
      <c r="C180" s="41"/>
      <c r="D180" s="218" t="s">
        <v>141</v>
      </c>
      <c r="E180" s="41"/>
      <c r="F180" s="219" t="s">
        <v>247</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141</v>
      </c>
      <c r="AU180" s="18" t="s">
        <v>82</v>
      </c>
    </row>
    <row r="181" s="2" customFormat="1">
      <c r="A181" s="39"/>
      <c r="B181" s="40"/>
      <c r="C181" s="41"/>
      <c r="D181" s="218" t="s">
        <v>144</v>
      </c>
      <c r="E181" s="41"/>
      <c r="F181" s="223" t="s">
        <v>249</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144</v>
      </c>
      <c r="AU181" s="18" t="s">
        <v>82</v>
      </c>
    </row>
    <row r="182" s="2" customFormat="1" ht="24.15" customHeight="1">
      <c r="A182" s="39"/>
      <c r="B182" s="40"/>
      <c r="C182" s="256" t="s">
        <v>194</v>
      </c>
      <c r="D182" s="256" t="s">
        <v>250</v>
      </c>
      <c r="E182" s="257" t="s">
        <v>251</v>
      </c>
      <c r="F182" s="258" t="s">
        <v>252</v>
      </c>
      <c r="G182" s="259" t="s">
        <v>253</v>
      </c>
      <c r="H182" s="260">
        <v>1</v>
      </c>
      <c r="I182" s="261"/>
      <c r="J182" s="262">
        <f>ROUND(I182*H182,2)</f>
        <v>0</v>
      </c>
      <c r="K182" s="258" t="s">
        <v>254</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213</v>
      </c>
      <c r="AT182" s="216" t="s">
        <v>250</v>
      </c>
      <c r="AU182" s="216" t="s">
        <v>82</v>
      </c>
      <c r="AY182" s="18" t="s">
        <v>132</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173</v>
      </c>
      <c r="BM182" s="216" t="s">
        <v>255</v>
      </c>
    </row>
    <row r="183" s="2" customFormat="1">
      <c r="A183" s="39"/>
      <c r="B183" s="40"/>
      <c r="C183" s="41"/>
      <c r="D183" s="218" t="s">
        <v>141</v>
      </c>
      <c r="E183" s="41"/>
      <c r="F183" s="219" t="s">
        <v>252</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141</v>
      </c>
      <c r="AU183" s="18" t="s">
        <v>82</v>
      </c>
    </row>
    <row r="184" s="2" customFormat="1" ht="16.5" customHeight="1">
      <c r="A184" s="39"/>
      <c r="B184" s="40"/>
      <c r="C184" s="205" t="s">
        <v>256</v>
      </c>
      <c r="D184" s="205" t="s">
        <v>135</v>
      </c>
      <c r="E184" s="206" t="s">
        <v>257</v>
      </c>
      <c r="F184" s="207" t="s">
        <v>258</v>
      </c>
      <c r="G184" s="208" t="s">
        <v>243</v>
      </c>
      <c r="H184" s="209">
        <v>1</v>
      </c>
      <c r="I184" s="210"/>
      <c r="J184" s="211">
        <f>ROUND(I184*H184,2)</f>
        <v>0</v>
      </c>
      <c r="K184" s="207" t="s">
        <v>139</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173</v>
      </c>
      <c r="AT184" s="216" t="s">
        <v>135</v>
      </c>
      <c r="AU184" s="216" t="s">
        <v>82</v>
      </c>
      <c r="AY184" s="18" t="s">
        <v>132</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173</v>
      </c>
      <c r="BM184" s="216" t="s">
        <v>259</v>
      </c>
    </row>
    <row r="185" s="2" customFormat="1">
      <c r="A185" s="39"/>
      <c r="B185" s="40"/>
      <c r="C185" s="41"/>
      <c r="D185" s="218" t="s">
        <v>141</v>
      </c>
      <c r="E185" s="41"/>
      <c r="F185" s="219" t="s">
        <v>258</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141</v>
      </c>
      <c r="AU185" s="18" t="s">
        <v>82</v>
      </c>
    </row>
    <row r="186" s="2" customFormat="1" ht="16.5" customHeight="1">
      <c r="A186" s="39"/>
      <c r="B186" s="40"/>
      <c r="C186" s="205" t="s">
        <v>199</v>
      </c>
      <c r="D186" s="205" t="s">
        <v>135</v>
      </c>
      <c r="E186" s="206" t="s">
        <v>260</v>
      </c>
      <c r="F186" s="207" t="s">
        <v>261</v>
      </c>
      <c r="G186" s="208" t="s">
        <v>243</v>
      </c>
      <c r="H186" s="209">
        <v>1</v>
      </c>
      <c r="I186" s="210"/>
      <c r="J186" s="211">
        <f>ROUND(I186*H186,2)</f>
        <v>0</v>
      </c>
      <c r="K186" s="207" t="s">
        <v>139</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173</v>
      </c>
      <c r="AT186" s="216" t="s">
        <v>135</v>
      </c>
      <c r="AU186" s="216" t="s">
        <v>82</v>
      </c>
      <c r="AY186" s="18" t="s">
        <v>132</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173</v>
      </c>
      <c r="BM186" s="216" t="s">
        <v>262</v>
      </c>
    </row>
    <row r="187" s="2" customFormat="1">
      <c r="A187" s="39"/>
      <c r="B187" s="40"/>
      <c r="C187" s="41"/>
      <c r="D187" s="218" t="s">
        <v>141</v>
      </c>
      <c r="E187" s="41"/>
      <c r="F187" s="219" t="s">
        <v>261</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141</v>
      </c>
      <c r="AU187" s="18" t="s">
        <v>82</v>
      </c>
    </row>
    <row r="188" s="2" customFormat="1" ht="24.15" customHeight="1">
      <c r="A188" s="39"/>
      <c r="B188" s="40"/>
      <c r="C188" s="205" t="s">
        <v>263</v>
      </c>
      <c r="D188" s="205" t="s">
        <v>135</v>
      </c>
      <c r="E188" s="206" t="s">
        <v>264</v>
      </c>
      <c r="F188" s="207" t="s">
        <v>265</v>
      </c>
      <c r="G188" s="208" t="s">
        <v>212</v>
      </c>
      <c r="H188" s="209">
        <v>0.021999999999999999</v>
      </c>
      <c r="I188" s="210"/>
      <c r="J188" s="211">
        <f>ROUND(I188*H188,2)</f>
        <v>0</v>
      </c>
      <c r="K188" s="207" t="s">
        <v>139</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173</v>
      </c>
      <c r="AT188" s="216" t="s">
        <v>135</v>
      </c>
      <c r="AU188" s="216" t="s">
        <v>82</v>
      </c>
      <c r="AY188" s="18" t="s">
        <v>132</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173</v>
      </c>
      <c r="BM188" s="216" t="s">
        <v>266</v>
      </c>
    </row>
    <row r="189" s="2" customFormat="1">
      <c r="A189" s="39"/>
      <c r="B189" s="40"/>
      <c r="C189" s="41"/>
      <c r="D189" s="218" t="s">
        <v>141</v>
      </c>
      <c r="E189" s="41"/>
      <c r="F189" s="219" t="s">
        <v>265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141</v>
      </c>
      <c r="AU189" s="18" t="s">
        <v>82</v>
      </c>
    </row>
    <row r="190" s="2" customFormat="1" ht="16.5" customHeight="1">
      <c r="A190" s="39"/>
      <c r="B190" s="40"/>
      <c r="C190" s="205" t="s">
        <v>203</v>
      </c>
      <c r="D190" s="205" t="s">
        <v>135</v>
      </c>
      <c r="E190" s="206" t="s">
        <v>267</v>
      </c>
      <c r="F190" s="207" t="s">
        <v>268</v>
      </c>
      <c r="G190" s="208" t="s">
        <v>243</v>
      </c>
      <c r="H190" s="209">
        <v>4</v>
      </c>
      <c r="I190" s="210"/>
      <c r="J190" s="211">
        <f>ROUND(I190*H190,2)</f>
        <v>0</v>
      </c>
      <c r="K190" s="207" t="s">
        <v>139</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173</v>
      </c>
      <c r="AT190" s="216" t="s">
        <v>135</v>
      </c>
      <c r="AU190" s="216" t="s">
        <v>82</v>
      </c>
      <c r="AY190" s="18" t="s">
        <v>132</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173</v>
      </c>
      <c r="BM190" s="216" t="s">
        <v>269</v>
      </c>
    </row>
    <row r="191" s="2" customFormat="1">
      <c r="A191" s="39"/>
      <c r="B191" s="40"/>
      <c r="C191" s="41"/>
      <c r="D191" s="218" t="s">
        <v>141</v>
      </c>
      <c r="E191" s="41"/>
      <c r="F191" s="219" t="s">
        <v>268</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141</v>
      </c>
      <c r="AU191" s="18" t="s">
        <v>82</v>
      </c>
    </row>
    <row r="192" s="2" customFormat="1" ht="16.5" customHeight="1">
      <c r="A192" s="39"/>
      <c r="B192" s="40"/>
      <c r="C192" s="256" t="s">
        <v>270</v>
      </c>
      <c r="D192" s="256" t="s">
        <v>250</v>
      </c>
      <c r="E192" s="257" t="s">
        <v>271</v>
      </c>
      <c r="F192" s="258" t="s">
        <v>272</v>
      </c>
      <c r="G192" s="259" t="s">
        <v>273</v>
      </c>
      <c r="H192" s="260">
        <v>2</v>
      </c>
      <c r="I192" s="261"/>
      <c r="J192" s="262">
        <f>ROUND(I192*H192,2)</f>
        <v>0</v>
      </c>
      <c r="K192" s="258" t="s">
        <v>139</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213</v>
      </c>
      <c r="AT192" s="216" t="s">
        <v>250</v>
      </c>
      <c r="AU192" s="216" t="s">
        <v>82</v>
      </c>
      <c r="AY192" s="18" t="s">
        <v>132</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173</v>
      </c>
      <c r="BM192" s="216" t="s">
        <v>274</v>
      </c>
    </row>
    <row r="193" s="2" customFormat="1">
      <c r="A193" s="39"/>
      <c r="B193" s="40"/>
      <c r="C193" s="41"/>
      <c r="D193" s="218" t="s">
        <v>141</v>
      </c>
      <c r="E193" s="41"/>
      <c r="F193" s="219" t="s">
        <v>272</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141</v>
      </c>
      <c r="AU193" s="18" t="s">
        <v>82</v>
      </c>
    </row>
    <row r="194" s="2" customFormat="1" ht="16.5" customHeight="1">
      <c r="A194" s="39"/>
      <c r="B194" s="40"/>
      <c r="C194" s="205" t="s">
        <v>206</v>
      </c>
      <c r="D194" s="205" t="s">
        <v>135</v>
      </c>
      <c r="E194" s="206" t="s">
        <v>275</v>
      </c>
      <c r="F194" s="207" t="s">
        <v>276</v>
      </c>
      <c r="G194" s="208" t="s">
        <v>243</v>
      </c>
      <c r="H194" s="209">
        <v>1</v>
      </c>
      <c r="I194" s="210"/>
      <c r="J194" s="211">
        <f>ROUND(I194*H194,2)</f>
        <v>0</v>
      </c>
      <c r="K194" s="207" t="s">
        <v>139</v>
      </c>
      <c r="L194" s="45"/>
      <c r="M194" s="212" t="s">
        <v>19</v>
      </c>
      <c r="N194" s="213"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173</v>
      </c>
      <c r="AT194" s="216" t="s">
        <v>135</v>
      </c>
      <c r="AU194" s="216" t="s">
        <v>82</v>
      </c>
      <c r="AY194" s="18" t="s">
        <v>132</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173</v>
      </c>
      <c r="BM194" s="216" t="s">
        <v>277</v>
      </c>
    </row>
    <row r="195" s="2" customFormat="1">
      <c r="A195" s="39"/>
      <c r="B195" s="40"/>
      <c r="C195" s="41"/>
      <c r="D195" s="218" t="s">
        <v>141</v>
      </c>
      <c r="E195" s="41"/>
      <c r="F195" s="219" t="s">
        <v>276</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141</v>
      </c>
      <c r="AU195" s="18" t="s">
        <v>82</v>
      </c>
    </row>
    <row r="196" s="2" customFormat="1" ht="16.5" customHeight="1">
      <c r="A196" s="39"/>
      <c r="B196" s="40"/>
      <c r="C196" s="205" t="s">
        <v>278</v>
      </c>
      <c r="D196" s="205" t="s">
        <v>135</v>
      </c>
      <c r="E196" s="206" t="s">
        <v>279</v>
      </c>
      <c r="F196" s="207" t="s">
        <v>280</v>
      </c>
      <c r="G196" s="208" t="s">
        <v>243</v>
      </c>
      <c r="H196" s="209">
        <v>2</v>
      </c>
      <c r="I196" s="210"/>
      <c r="J196" s="211">
        <f>ROUND(I196*H196,2)</f>
        <v>0</v>
      </c>
      <c r="K196" s="207" t="s">
        <v>139</v>
      </c>
      <c r="L196" s="45"/>
      <c r="M196" s="212" t="s">
        <v>19</v>
      </c>
      <c r="N196" s="213" t="s">
        <v>43</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173</v>
      </c>
      <c r="AT196" s="216" t="s">
        <v>135</v>
      </c>
      <c r="AU196" s="216" t="s">
        <v>82</v>
      </c>
      <c r="AY196" s="18" t="s">
        <v>132</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173</v>
      </c>
      <c r="BM196" s="216" t="s">
        <v>281</v>
      </c>
    </row>
    <row r="197" s="2" customFormat="1">
      <c r="A197" s="39"/>
      <c r="B197" s="40"/>
      <c r="C197" s="41"/>
      <c r="D197" s="218" t="s">
        <v>141</v>
      </c>
      <c r="E197" s="41"/>
      <c r="F197" s="219" t="s">
        <v>280</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141</v>
      </c>
      <c r="AU197" s="18" t="s">
        <v>82</v>
      </c>
    </row>
    <row r="198" s="2" customFormat="1">
      <c r="A198" s="39"/>
      <c r="B198" s="40"/>
      <c r="C198" s="41"/>
      <c r="D198" s="218" t="s">
        <v>144</v>
      </c>
      <c r="E198" s="41"/>
      <c r="F198" s="223" t="s">
        <v>282</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144</v>
      </c>
      <c r="AU198" s="18" t="s">
        <v>82</v>
      </c>
    </row>
    <row r="199" s="2" customFormat="1" ht="16.5" customHeight="1">
      <c r="A199" s="39"/>
      <c r="B199" s="40"/>
      <c r="C199" s="205" t="s">
        <v>213</v>
      </c>
      <c r="D199" s="205" t="s">
        <v>135</v>
      </c>
      <c r="E199" s="206" t="s">
        <v>283</v>
      </c>
      <c r="F199" s="207" t="s">
        <v>284</v>
      </c>
      <c r="G199" s="208" t="s">
        <v>253</v>
      </c>
      <c r="H199" s="209">
        <v>1</v>
      </c>
      <c r="I199" s="210"/>
      <c r="J199" s="211">
        <f>ROUND(I199*H199,2)</f>
        <v>0</v>
      </c>
      <c r="K199" s="207" t="s">
        <v>139</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173</v>
      </c>
      <c r="AT199" s="216" t="s">
        <v>135</v>
      </c>
      <c r="AU199" s="216" t="s">
        <v>82</v>
      </c>
      <c r="AY199" s="18" t="s">
        <v>132</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173</v>
      </c>
      <c r="BM199" s="216" t="s">
        <v>285</v>
      </c>
    </row>
    <row r="200" s="2" customFormat="1">
      <c r="A200" s="39"/>
      <c r="B200" s="40"/>
      <c r="C200" s="41"/>
      <c r="D200" s="218" t="s">
        <v>141</v>
      </c>
      <c r="E200" s="41"/>
      <c r="F200" s="219" t="s">
        <v>284</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141</v>
      </c>
      <c r="AU200" s="18" t="s">
        <v>82</v>
      </c>
    </row>
    <row r="201" s="2" customFormat="1" ht="16.5" customHeight="1">
      <c r="A201" s="39"/>
      <c r="B201" s="40"/>
      <c r="C201" s="205" t="s">
        <v>286</v>
      </c>
      <c r="D201" s="205" t="s">
        <v>135</v>
      </c>
      <c r="E201" s="206" t="s">
        <v>287</v>
      </c>
      <c r="F201" s="207" t="s">
        <v>288</v>
      </c>
      <c r="G201" s="208" t="s">
        <v>253</v>
      </c>
      <c r="H201" s="209">
        <v>2</v>
      </c>
      <c r="I201" s="210"/>
      <c r="J201" s="211">
        <f>ROUND(I201*H201,2)</f>
        <v>0</v>
      </c>
      <c r="K201" s="207" t="s">
        <v>139</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173</v>
      </c>
      <c r="AT201" s="216" t="s">
        <v>135</v>
      </c>
      <c r="AU201" s="216" t="s">
        <v>82</v>
      </c>
      <c r="AY201" s="18" t="s">
        <v>132</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173</v>
      </c>
      <c r="BM201" s="216" t="s">
        <v>289</v>
      </c>
    </row>
    <row r="202" s="2" customFormat="1">
      <c r="A202" s="39"/>
      <c r="B202" s="40"/>
      <c r="C202" s="41"/>
      <c r="D202" s="218" t="s">
        <v>141</v>
      </c>
      <c r="E202" s="41"/>
      <c r="F202" s="219" t="s">
        <v>288</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141</v>
      </c>
      <c r="AU202" s="18" t="s">
        <v>82</v>
      </c>
    </row>
    <row r="203" s="2" customFormat="1">
      <c r="A203" s="39"/>
      <c r="B203" s="40"/>
      <c r="C203" s="41"/>
      <c r="D203" s="218" t="s">
        <v>144</v>
      </c>
      <c r="E203" s="41"/>
      <c r="F203" s="223" t="s">
        <v>290</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144</v>
      </c>
      <c r="AU203" s="18" t="s">
        <v>82</v>
      </c>
    </row>
    <row r="204" s="2" customFormat="1" ht="24.15" customHeight="1">
      <c r="A204" s="39"/>
      <c r="B204" s="40"/>
      <c r="C204" s="205" t="s">
        <v>218</v>
      </c>
      <c r="D204" s="205" t="s">
        <v>135</v>
      </c>
      <c r="E204" s="206" t="s">
        <v>291</v>
      </c>
      <c r="F204" s="207" t="s">
        <v>292</v>
      </c>
      <c r="G204" s="208" t="s">
        <v>212</v>
      </c>
      <c r="H204" s="209">
        <v>0.040000000000000001</v>
      </c>
      <c r="I204" s="210"/>
      <c r="J204" s="211">
        <f>ROUND(I204*H204,2)</f>
        <v>0</v>
      </c>
      <c r="K204" s="207" t="s">
        <v>139</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173</v>
      </c>
      <c r="AT204" s="216" t="s">
        <v>135</v>
      </c>
      <c r="AU204" s="216" t="s">
        <v>82</v>
      </c>
      <c r="AY204" s="18" t="s">
        <v>132</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173</v>
      </c>
      <c r="BM204" s="216" t="s">
        <v>293</v>
      </c>
    </row>
    <row r="205" s="2" customFormat="1">
      <c r="A205" s="39"/>
      <c r="B205" s="40"/>
      <c r="C205" s="41"/>
      <c r="D205" s="218" t="s">
        <v>141</v>
      </c>
      <c r="E205" s="41"/>
      <c r="F205" s="219" t="s">
        <v>292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141</v>
      </c>
      <c r="AU205" s="18" t="s">
        <v>82</v>
      </c>
    </row>
    <row r="206" s="2" customFormat="1">
      <c r="A206" s="39"/>
      <c r="B206" s="40"/>
      <c r="C206" s="41"/>
      <c r="D206" s="218" t="s">
        <v>144</v>
      </c>
      <c r="E206" s="41"/>
      <c r="F206" s="223" t="s">
        <v>294</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144</v>
      </c>
      <c r="AU206" s="18" t="s">
        <v>82</v>
      </c>
    </row>
    <row r="207" s="12" customFormat="1" ht="22.8" customHeight="1">
      <c r="A207" s="12"/>
      <c r="B207" s="189"/>
      <c r="C207" s="190"/>
      <c r="D207" s="191" t="s">
        <v>71</v>
      </c>
      <c r="E207" s="203" t="s">
        <v>295</v>
      </c>
      <c r="F207" s="203" t="s">
        <v>296</v>
      </c>
      <c r="G207" s="190"/>
      <c r="H207" s="190"/>
      <c r="I207" s="193"/>
      <c r="J207" s="204">
        <f>BK207</f>
        <v>0</v>
      </c>
      <c r="K207" s="190"/>
      <c r="L207" s="195"/>
      <c r="M207" s="196"/>
      <c r="N207" s="197"/>
      <c r="O207" s="197"/>
      <c r="P207" s="198">
        <f>SUM(P208:P217)</f>
        <v>0</v>
      </c>
      <c r="Q207" s="197"/>
      <c r="R207" s="198">
        <f>SUM(R208:R217)</f>
        <v>0</v>
      </c>
      <c r="S207" s="197"/>
      <c r="T207" s="199">
        <f>SUM(T208:T217)</f>
        <v>0</v>
      </c>
      <c r="U207" s="12"/>
      <c r="V207" s="12"/>
      <c r="W207" s="12"/>
      <c r="X207" s="12"/>
      <c r="Y207" s="12"/>
      <c r="Z207" s="12"/>
      <c r="AA207" s="12"/>
      <c r="AB207" s="12"/>
      <c r="AC207" s="12"/>
      <c r="AD207" s="12"/>
      <c r="AE207" s="12"/>
      <c r="AR207" s="200" t="s">
        <v>82</v>
      </c>
      <c r="AT207" s="201" t="s">
        <v>71</v>
      </c>
      <c r="AU207" s="201" t="s">
        <v>80</v>
      </c>
      <c r="AY207" s="200" t="s">
        <v>132</v>
      </c>
      <c r="BK207" s="202">
        <f>SUM(BK208:BK217)</f>
        <v>0</v>
      </c>
    </row>
    <row r="208" s="2" customFormat="1" ht="16.5" customHeight="1">
      <c r="A208" s="39"/>
      <c r="B208" s="40"/>
      <c r="C208" s="205" t="s">
        <v>297</v>
      </c>
      <c r="D208" s="205" t="s">
        <v>135</v>
      </c>
      <c r="E208" s="206" t="s">
        <v>298</v>
      </c>
      <c r="F208" s="207" t="s">
        <v>299</v>
      </c>
      <c r="G208" s="208" t="s">
        <v>138</v>
      </c>
      <c r="H208" s="209">
        <v>20.808</v>
      </c>
      <c r="I208" s="210"/>
      <c r="J208" s="211">
        <f>ROUND(I208*H208,2)</f>
        <v>0</v>
      </c>
      <c r="K208" s="207" t="s">
        <v>139</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173</v>
      </c>
      <c r="AT208" s="216" t="s">
        <v>135</v>
      </c>
      <c r="AU208" s="216" t="s">
        <v>82</v>
      </c>
      <c r="AY208" s="18" t="s">
        <v>132</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173</v>
      </c>
      <c r="BM208" s="216" t="s">
        <v>300</v>
      </c>
    </row>
    <row r="209" s="2" customFormat="1">
      <c r="A209" s="39"/>
      <c r="B209" s="40"/>
      <c r="C209" s="41"/>
      <c r="D209" s="218" t="s">
        <v>141</v>
      </c>
      <c r="E209" s="41"/>
      <c r="F209" s="219" t="s">
        <v>299</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141</v>
      </c>
      <c r="AU209" s="18" t="s">
        <v>82</v>
      </c>
    </row>
    <row r="210" s="2" customFormat="1" ht="16.5" customHeight="1">
      <c r="A210" s="39"/>
      <c r="B210" s="40"/>
      <c r="C210" s="205" t="s">
        <v>222</v>
      </c>
      <c r="D210" s="205" t="s">
        <v>135</v>
      </c>
      <c r="E210" s="206" t="s">
        <v>301</v>
      </c>
      <c r="F210" s="207" t="s">
        <v>302</v>
      </c>
      <c r="G210" s="208" t="s">
        <v>138</v>
      </c>
      <c r="H210" s="209">
        <v>20.808</v>
      </c>
      <c r="I210" s="210"/>
      <c r="J210" s="211">
        <f>ROUND(I210*H210,2)</f>
        <v>0</v>
      </c>
      <c r="K210" s="207" t="s">
        <v>139</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173</v>
      </c>
      <c r="AT210" s="216" t="s">
        <v>135</v>
      </c>
      <c r="AU210" s="216" t="s">
        <v>82</v>
      </c>
      <c r="AY210" s="18" t="s">
        <v>132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173</v>
      </c>
      <c r="BM210" s="216" t="s">
        <v>303</v>
      </c>
    </row>
    <row r="211" s="2" customFormat="1">
      <c r="A211" s="39"/>
      <c r="B211" s="40"/>
      <c r="C211" s="41"/>
      <c r="D211" s="218" t="s">
        <v>141</v>
      </c>
      <c r="E211" s="41"/>
      <c r="F211" s="219" t="s">
        <v>302</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141</v>
      </c>
      <c r="AU211" s="18" t="s">
        <v>82</v>
      </c>
    </row>
    <row r="212" s="2" customFormat="1">
      <c r="A212" s="39"/>
      <c r="B212" s="40"/>
      <c r="C212" s="41"/>
      <c r="D212" s="218" t="s">
        <v>144</v>
      </c>
      <c r="E212" s="41"/>
      <c r="F212" s="223" t="s">
        <v>304</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144</v>
      </c>
      <c r="AU212" s="18" t="s">
        <v>82</v>
      </c>
    </row>
    <row r="213" s="14" customFormat="1">
      <c r="A213" s="14"/>
      <c r="B213" s="234"/>
      <c r="C213" s="235"/>
      <c r="D213" s="218" t="s">
        <v>161</v>
      </c>
      <c r="E213" s="236" t="s">
        <v>19</v>
      </c>
      <c r="F213" s="237" t="s">
        <v>305</v>
      </c>
      <c r="G213" s="235"/>
      <c r="H213" s="238">
        <v>20.808</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161</v>
      </c>
      <c r="AU213" s="244" t="s">
        <v>82</v>
      </c>
      <c r="AV213" s="14" t="s">
        <v>82</v>
      </c>
      <c r="AW213" s="14" t="s">
        <v>31</v>
      </c>
      <c r="AX213" s="14" t="s">
        <v>72</v>
      </c>
      <c r="AY213" s="244" t="s">
        <v>132</v>
      </c>
    </row>
    <row r="214" s="15" customFormat="1">
      <c r="A214" s="15"/>
      <c r="B214" s="245"/>
      <c r="C214" s="246"/>
      <c r="D214" s="218" t="s">
        <v>161</v>
      </c>
      <c r="E214" s="247" t="s">
        <v>19</v>
      </c>
      <c r="F214" s="248" t="s">
        <v>166</v>
      </c>
      <c r="G214" s="246"/>
      <c r="H214" s="249">
        <v>20.808</v>
      </c>
      <c r="I214" s="250"/>
      <c r="J214" s="246"/>
      <c r="K214" s="246"/>
      <c r="L214" s="251"/>
      <c r="M214" s="252"/>
      <c r="N214" s="253"/>
      <c r="O214" s="253"/>
      <c r="P214" s="253"/>
      <c r="Q214" s="253"/>
      <c r="R214" s="253"/>
      <c r="S214" s="253"/>
      <c r="T214" s="254"/>
      <c r="U214" s="15"/>
      <c r="V214" s="15"/>
      <c r="W214" s="15"/>
      <c r="X214" s="15"/>
      <c r="Y214" s="15"/>
      <c r="Z214" s="15"/>
      <c r="AA214" s="15"/>
      <c r="AB214" s="15"/>
      <c r="AC214" s="15"/>
      <c r="AD214" s="15"/>
      <c r="AE214" s="15"/>
      <c r="AT214" s="255" t="s">
        <v>161</v>
      </c>
      <c r="AU214" s="255" t="s">
        <v>82</v>
      </c>
      <c r="AV214" s="15" t="s">
        <v>140</v>
      </c>
      <c r="AW214" s="15" t="s">
        <v>31</v>
      </c>
      <c r="AX214" s="15" t="s">
        <v>80</v>
      </c>
      <c r="AY214" s="255" t="s">
        <v>132</v>
      </c>
    </row>
    <row r="215" s="2" customFormat="1" ht="24.15" customHeight="1">
      <c r="A215" s="39"/>
      <c r="B215" s="40"/>
      <c r="C215" s="205" t="s">
        <v>306</v>
      </c>
      <c r="D215" s="205" t="s">
        <v>135</v>
      </c>
      <c r="E215" s="206" t="s">
        <v>307</v>
      </c>
      <c r="F215" s="207" t="s">
        <v>308</v>
      </c>
      <c r="G215" s="208" t="s">
        <v>212</v>
      </c>
      <c r="H215" s="209">
        <v>0.039</v>
      </c>
      <c r="I215" s="210"/>
      <c r="J215" s="211">
        <f>ROUND(I215*H215,2)</f>
        <v>0</v>
      </c>
      <c r="K215" s="207" t="s">
        <v>139</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173</v>
      </c>
      <c r="AT215" s="216" t="s">
        <v>135</v>
      </c>
      <c r="AU215" s="216" t="s">
        <v>82</v>
      </c>
      <c r="AY215" s="18" t="s">
        <v>132</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173</v>
      </c>
      <c r="BM215" s="216" t="s">
        <v>309</v>
      </c>
    </row>
    <row r="216" s="2" customFormat="1">
      <c r="A216" s="39"/>
      <c r="B216" s="40"/>
      <c r="C216" s="41"/>
      <c r="D216" s="218" t="s">
        <v>141</v>
      </c>
      <c r="E216" s="41"/>
      <c r="F216" s="219" t="s">
        <v>308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141</v>
      </c>
      <c r="AU216" s="18" t="s">
        <v>82</v>
      </c>
    </row>
    <row r="217" s="2" customFormat="1">
      <c r="A217" s="39"/>
      <c r="B217" s="40"/>
      <c r="C217" s="41"/>
      <c r="D217" s="218" t="s">
        <v>144</v>
      </c>
      <c r="E217" s="41"/>
      <c r="F217" s="223" t="s">
        <v>294</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144</v>
      </c>
      <c r="AU217" s="18" t="s">
        <v>82</v>
      </c>
    </row>
    <row r="218" s="12" customFormat="1" ht="22.8" customHeight="1">
      <c r="A218" s="12"/>
      <c r="B218" s="189"/>
      <c r="C218" s="190"/>
      <c r="D218" s="191" t="s">
        <v>71</v>
      </c>
      <c r="E218" s="203" t="s">
        <v>310</v>
      </c>
      <c r="F218" s="203" t="s">
        <v>311</v>
      </c>
      <c r="G218" s="190"/>
      <c r="H218" s="190"/>
      <c r="I218" s="193"/>
      <c r="J218" s="204">
        <f>BK218</f>
        <v>0</v>
      </c>
      <c r="K218" s="190"/>
      <c r="L218" s="195"/>
      <c r="M218" s="196"/>
      <c r="N218" s="197"/>
      <c r="O218" s="197"/>
      <c r="P218" s="198">
        <f>SUM(P219:P230)</f>
        <v>0</v>
      </c>
      <c r="Q218" s="197"/>
      <c r="R218" s="198">
        <f>SUM(R219:R230)</f>
        <v>0</v>
      </c>
      <c r="S218" s="197"/>
      <c r="T218" s="199">
        <f>SUM(T219:T230)</f>
        <v>0</v>
      </c>
      <c r="U218" s="12"/>
      <c r="V218" s="12"/>
      <c r="W218" s="12"/>
      <c r="X218" s="12"/>
      <c r="Y218" s="12"/>
      <c r="Z218" s="12"/>
      <c r="AA218" s="12"/>
      <c r="AB218" s="12"/>
      <c r="AC218" s="12"/>
      <c r="AD218" s="12"/>
      <c r="AE218" s="12"/>
      <c r="AR218" s="200" t="s">
        <v>82</v>
      </c>
      <c r="AT218" s="201" t="s">
        <v>71</v>
      </c>
      <c r="AU218" s="201" t="s">
        <v>80</v>
      </c>
      <c r="AY218" s="200" t="s">
        <v>132</v>
      </c>
      <c r="BK218" s="202">
        <f>SUM(BK219:BK230)</f>
        <v>0</v>
      </c>
    </row>
    <row r="219" s="2" customFormat="1" ht="24.15" customHeight="1">
      <c r="A219" s="39"/>
      <c r="B219" s="40"/>
      <c r="C219" s="205" t="s">
        <v>227</v>
      </c>
      <c r="D219" s="205" t="s">
        <v>135</v>
      </c>
      <c r="E219" s="206" t="s">
        <v>312</v>
      </c>
      <c r="F219" s="207" t="s">
        <v>313</v>
      </c>
      <c r="G219" s="208" t="s">
        <v>138</v>
      </c>
      <c r="H219" s="209">
        <v>8.9559999999999995</v>
      </c>
      <c r="I219" s="210"/>
      <c r="J219" s="211">
        <f>ROUND(I219*H219,2)</f>
        <v>0</v>
      </c>
      <c r="K219" s="207" t="s">
        <v>139</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173</v>
      </c>
      <c r="AT219" s="216" t="s">
        <v>135</v>
      </c>
      <c r="AU219" s="216" t="s">
        <v>82</v>
      </c>
      <c r="AY219" s="18" t="s">
        <v>132</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173</v>
      </c>
      <c r="BM219" s="216" t="s">
        <v>314</v>
      </c>
    </row>
    <row r="220" s="2" customFormat="1">
      <c r="A220" s="39"/>
      <c r="B220" s="40"/>
      <c r="C220" s="41"/>
      <c r="D220" s="218" t="s">
        <v>141</v>
      </c>
      <c r="E220" s="41"/>
      <c r="F220" s="219" t="s">
        <v>313</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141</v>
      </c>
      <c r="AU220" s="18" t="s">
        <v>82</v>
      </c>
    </row>
    <row r="221" s="2" customFormat="1">
      <c r="A221" s="39"/>
      <c r="B221" s="40"/>
      <c r="C221" s="41"/>
      <c r="D221" s="218" t="s">
        <v>144</v>
      </c>
      <c r="E221" s="41"/>
      <c r="F221" s="223" t="s">
        <v>315</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144</v>
      </c>
      <c r="AU221" s="18" t="s">
        <v>82</v>
      </c>
    </row>
    <row r="222" s="14" customFormat="1">
      <c r="A222" s="14"/>
      <c r="B222" s="234"/>
      <c r="C222" s="235"/>
      <c r="D222" s="218" t="s">
        <v>161</v>
      </c>
      <c r="E222" s="236" t="s">
        <v>19</v>
      </c>
      <c r="F222" s="237" t="s">
        <v>316</v>
      </c>
      <c r="G222" s="235"/>
      <c r="H222" s="238">
        <v>8.9559999999999995</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161</v>
      </c>
      <c r="AU222" s="244" t="s">
        <v>82</v>
      </c>
      <c r="AV222" s="14" t="s">
        <v>82</v>
      </c>
      <c r="AW222" s="14" t="s">
        <v>31</v>
      </c>
      <c r="AX222" s="14" t="s">
        <v>72</v>
      </c>
      <c r="AY222" s="244" t="s">
        <v>132</v>
      </c>
    </row>
    <row r="223" s="15" customFormat="1">
      <c r="A223" s="15"/>
      <c r="B223" s="245"/>
      <c r="C223" s="246"/>
      <c r="D223" s="218" t="s">
        <v>161</v>
      </c>
      <c r="E223" s="247" t="s">
        <v>19</v>
      </c>
      <c r="F223" s="248" t="s">
        <v>166</v>
      </c>
      <c r="G223" s="246"/>
      <c r="H223" s="249">
        <v>8.9559999999999995</v>
      </c>
      <c r="I223" s="250"/>
      <c r="J223" s="246"/>
      <c r="K223" s="246"/>
      <c r="L223" s="251"/>
      <c r="M223" s="252"/>
      <c r="N223" s="253"/>
      <c r="O223" s="253"/>
      <c r="P223" s="253"/>
      <c r="Q223" s="253"/>
      <c r="R223" s="253"/>
      <c r="S223" s="253"/>
      <c r="T223" s="254"/>
      <c r="U223" s="15"/>
      <c r="V223" s="15"/>
      <c r="W223" s="15"/>
      <c r="X223" s="15"/>
      <c r="Y223" s="15"/>
      <c r="Z223" s="15"/>
      <c r="AA223" s="15"/>
      <c r="AB223" s="15"/>
      <c r="AC223" s="15"/>
      <c r="AD223" s="15"/>
      <c r="AE223" s="15"/>
      <c r="AT223" s="255" t="s">
        <v>161</v>
      </c>
      <c r="AU223" s="255" t="s">
        <v>82</v>
      </c>
      <c r="AV223" s="15" t="s">
        <v>140</v>
      </c>
      <c r="AW223" s="15" t="s">
        <v>31</v>
      </c>
      <c r="AX223" s="15" t="s">
        <v>80</v>
      </c>
      <c r="AY223" s="255" t="s">
        <v>132</v>
      </c>
    </row>
    <row r="224" s="2" customFormat="1" ht="16.5" customHeight="1">
      <c r="A224" s="39"/>
      <c r="B224" s="40"/>
      <c r="C224" s="205" t="s">
        <v>317</v>
      </c>
      <c r="D224" s="205" t="s">
        <v>135</v>
      </c>
      <c r="E224" s="206" t="s">
        <v>318</v>
      </c>
      <c r="F224" s="207" t="s">
        <v>319</v>
      </c>
      <c r="G224" s="208" t="s">
        <v>138</v>
      </c>
      <c r="H224" s="209">
        <v>8.9559999999999995</v>
      </c>
      <c r="I224" s="210"/>
      <c r="J224" s="211">
        <f>ROUND(I224*H224,2)</f>
        <v>0</v>
      </c>
      <c r="K224" s="207" t="s">
        <v>139</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173</v>
      </c>
      <c r="AT224" s="216" t="s">
        <v>135</v>
      </c>
      <c r="AU224" s="216" t="s">
        <v>82</v>
      </c>
      <c r="AY224" s="18" t="s">
        <v>132</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173</v>
      </c>
      <c r="BM224" s="216" t="s">
        <v>320</v>
      </c>
    </row>
    <row r="225" s="2" customFormat="1">
      <c r="A225" s="39"/>
      <c r="B225" s="40"/>
      <c r="C225" s="41"/>
      <c r="D225" s="218" t="s">
        <v>141</v>
      </c>
      <c r="E225" s="41"/>
      <c r="F225" s="219" t="s">
        <v>319</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141</v>
      </c>
      <c r="AU225" s="18" t="s">
        <v>82</v>
      </c>
    </row>
    <row r="226" s="2" customFormat="1">
      <c r="A226" s="39"/>
      <c r="B226" s="40"/>
      <c r="C226" s="41"/>
      <c r="D226" s="218" t="s">
        <v>144</v>
      </c>
      <c r="E226" s="41"/>
      <c r="F226" s="223" t="s">
        <v>315</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144</v>
      </c>
      <c r="AU226" s="18" t="s">
        <v>82</v>
      </c>
    </row>
    <row r="227" s="2" customFormat="1" ht="24.15" customHeight="1">
      <c r="A227" s="39"/>
      <c r="B227" s="40"/>
      <c r="C227" s="205" t="s">
        <v>231</v>
      </c>
      <c r="D227" s="205" t="s">
        <v>135</v>
      </c>
      <c r="E227" s="206" t="s">
        <v>321</v>
      </c>
      <c r="F227" s="207" t="s">
        <v>322</v>
      </c>
      <c r="G227" s="208" t="s">
        <v>273</v>
      </c>
      <c r="H227" s="209">
        <v>41.573999999999998</v>
      </c>
      <c r="I227" s="210"/>
      <c r="J227" s="211">
        <f>ROUND(I227*H227,2)</f>
        <v>0</v>
      </c>
      <c r="K227" s="207" t="s">
        <v>139</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173</v>
      </c>
      <c r="AT227" s="216" t="s">
        <v>135</v>
      </c>
      <c r="AU227" s="216" t="s">
        <v>82</v>
      </c>
      <c r="AY227" s="18" t="s">
        <v>132</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173</v>
      </c>
      <c r="BM227" s="216" t="s">
        <v>323</v>
      </c>
    </row>
    <row r="228" s="2" customFormat="1">
      <c r="A228" s="39"/>
      <c r="B228" s="40"/>
      <c r="C228" s="41"/>
      <c r="D228" s="218" t="s">
        <v>141</v>
      </c>
      <c r="E228" s="41"/>
      <c r="F228" s="219" t="s">
        <v>322</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141</v>
      </c>
      <c r="AU228" s="18" t="s">
        <v>82</v>
      </c>
    </row>
    <row r="229" s="14" customFormat="1">
      <c r="A229" s="14"/>
      <c r="B229" s="234"/>
      <c r="C229" s="235"/>
      <c r="D229" s="218" t="s">
        <v>161</v>
      </c>
      <c r="E229" s="236" t="s">
        <v>19</v>
      </c>
      <c r="F229" s="237" t="s">
        <v>324</v>
      </c>
      <c r="G229" s="235"/>
      <c r="H229" s="238">
        <v>41.573999999999998</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161</v>
      </c>
      <c r="AU229" s="244" t="s">
        <v>82</v>
      </c>
      <c r="AV229" s="14" t="s">
        <v>82</v>
      </c>
      <c r="AW229" s="14" t="s">
        <v>31</v>
      </c>
      <c r="AX229" s="14" t="s">
        <v>72</v>
      </c>
      <c r="AY229" s="244" t="s">
        <v>132</v>
      </c>
    </row>
    <row r="230" s="15" customFormat="1">
      <c r="A230" s="15"/>
      <c r="B230" s="245"/>
      <c r="C230" s="246"/>
      <c r="D230" s="218" t="s">
        <v>161</v>
      </c>
      <c r="E230" s="247" t="s">
        <v>19</v>
      </c>
      <c r="F230" s="248" t="s">
        <v>166</v>
      </c>
      <c r="G230" s="246"/>
      <c r="H230" s="249">
        <v>41.573999999999998</v>
      </c>
      <c r="I230" s="250"/>
      <c r="J230" s="246"/>
      <c r="K230" s="246"/>
      <c r="L230" s="251"/>
      <c r="M230" s="252"/>
      <c r="N230" s="253"/>
      <c r="O230" s="253"/>
      <c r="P230" s="253"/>
      <c r="Q230" s="253"/>
      <c r="R230" s="253"/>
      <c r="S230" s="253"/>
      <c r="T230" s="254"/>
      <c r="U230" s="15"/>
      <c r="V230" s="15"/>
      <c r="W230" s="15"/>
      <c r="X230" s="15"/>
      <c r="Y230" s="15"/>
      <c r="Z230" s="15"/>
      <c r="AA230" s="15"/>
      <c r="AB230" s="15"/>
      <c r="AC230" s="15"/>
      <c r="AD230" s="15"/>
      <c r="AE230" s="15"/>
      <c r="AT230" s="255" t="s">
        <v>161</v>
      </c>
      <c r="AU230" s="255" t="s">
        <v>82</v>
      </c>
      <c r="AV230" s="15" t="s">
        <v>140</v>
      </c>
      <c r="AW230" s="15" t="s">
        <v>31</v>
      </c>
      <c r="AX230" s="15" t="s">
        <v>80</v>
      </c>
      <c r="AY230" s="255" t="s">
        <v>132</v>
      </c>
    </row>
    <row r="231" s="12" customFormat="1" ht="22.8" customHeight="1">
      <c r="A231" s="12"/>
      <c r="B231" s="189"/>
      <c r="C231" s="190"/>
      <c r="D231" s="191" t="s">
        <v>71</v>
      </c>
      <c r="E231" s="203" t="s">
        <v>325</v>
      </c>
      <c r="F231" s="203" t="s">
        <v>326</v>
      </c>
      <c r="G231" s="190"/>
      <c r="H231" s="190"/>
      <c r="I231" s="193"/>
      <c r="J231" s="204">
        <f>BK231</f>
        <v>0</v>
      </c>
      <c r="K231" s="190"/>
      <c r="L231" s="195"/>
      <c r="M231" s="196"/>
      <c r="N231" s="197"/>
      <c r="O231" s="197"/>
      <c r="P231" s="198">
        <f>SUM(P232:P271)</f>
        <v>0</v>
      </c>
      <c r="Q231" s="197"/>
      <c r="R231" s="198">
        <f>SUM(R232:R271)</f>
        <v>0</v>
      </c>
      <c r="S231" s="197"/>
      <c r="T231" s="199">
        <f>SUM(T232:T271)</f>
        <v>0</v>
      </c>
      <c r="U231" s="12"/>
      <c r="V231" s="12"/>
      <c r="W231" s="12"/>
      <c r="X231" s="12"/>
      <c r="Y231" s="12"/>
      <c r="Z231" s="12"/>
      <c r="AA231" s="12"/>
      <c r="AB231" s="12"/>
      <c r="AC231" s="12"/>
      <c r="AD231" s="12"/>
      <c r="AE231" s="12"/>
      <c r="AR231" s="200" t="s">
        <v>82</v>
      </c>
      <c r="AT231" s="201" t="s">
        <v>71</v>
      </c>
      <c r="AU231" s="201" t="s">
        <v>80</v>
      </c>
      <c r="AY231" s="200" t="s">
        <v>132</v>
      </c>
      <c r="BK231" s="202">
        <f>SUM(BK232:BK271)</f>
        <v>0</v>
      </c>
    </row>
    <row r="232" s="2" customFormat="1" ht="16.5" customHeight="1">
      <c r="A232" s="39"/>
      <c r="B232" s="40"/>
      <c r="C232" s="205" t="s">
        <v>327</v>
      </c>
      <c r="D232" s="205" t="s">
        <v>135</v>
      </c>
      <c r="E232" s="206" t="s">
        <v>328</v>
      </c>
      <c r="F232" s="207" t="s">
        <v>329</v>
      </c>
      <c r="G232" s="208" t="s">
        <v>138</v>
      </c>
      <c r="H232" s="209">
        <v>3.7879999999999998</v>
      </c>
      <c r="I232" s="210"/>
      <c r="J232" s="211">
        <f>ROUND(I232*H232,2)</f>
        <v>0</v>
      </c>
      <c r="K232" s="207" t="s">
        <v>139</v>
      </c>
      <c r="L232" s="45"/>
      <c r="M232" s="212" t="s">
        <v>19</v>
      </c>
      <c r="N232" s="213"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173</v>
      </c>
      <c r="AT232" s="216" t="s">
        <v>135</v>
      </c>
      <c r="AU232" s="216" t="s">
        <v>82</v>
      </c>
      <c r="AY232" s="18" t="s">
        <v>132</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173</v>
      </c>
      <c r="BM232" s="216" t="s">
        <v>330</v>
      </c>
    </row>
    <row r="233" s="2" customFormat="1">
      <c r="A233" s="39"/>
      <c r="B233" s="40"/>
      <c r="C233" s="41"/>
      <c r="D233" s="218" t="s">
        <v>141</v>
      </c>
      <c r="E233" s="41"/>
      <c r="F233" s="219" t="s">
        <v>329</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141</v>
      </c>
      <c r="AU233" s="18" t="s">
        <v>82</v>
      </c>
    </row>
    <row r="234" s="2" customFormat="1">
      <c r="A234" s="39"/>
      <c r="B234" s="40"/>
      <c r="C234" s="41"/>
      <c r="D234" s="218" t="s">
        <v>144</v>
      </c>
      <c r="E234" s="41"/>
      <c r="F234" s="223" t="s">
        <v>331</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144</v>
      </c>
      <c r="AU234" s="18" t="s">
        <v>82</v>
      </c>
    </row>
    <row r="235" s="14" customFormat="1">
      <c r="A235" s="14"/>
      <c r="B235" s="234"/>
      <c r="C235" s="235"/>
      <c r="D235" s="218" t="s">
        <v>161</v>
      </c>
      <c r="E235" s="236" t="s">
        <v>19</v>
      </c>
      <c r="F235" s="237" t="s">
        <v>332</v>
      </c>
      <c r="G235" s="235"/>
      <c r="H235" s="238">
        <v>3.7879999999999998</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161</v>
      </c>
      <c r="AU235" s="244" t="s">
        <v>82</v>
      </c>
      <c r="AV235" s="14" t="s">
        <v>82</v>
      </c>
      <c r="AW235" s="14" t="s">
        <v>31</v>
      </c>
      <c r="AX235" s="14" t="s">
        <v>72</v>
      </c>
      <c r="AY235" s="244" t="s">
        <v>132</v>
      </c>
    </row>
    <row r="236" s="15" customFormat="1">
      <c r="A236" s="15"/>
      <c r="B236" s="245"/>
      <c r="C236" s="246"/>
      <c r="D236" s="218" t="s">
        <v>161</v>
      </c>
      <c r="E236" s="247" t="s">
        <v>19</v>
      </c>
      <c r="F236" s="248" t="s">
        <v>166</v>
      </c>
      <c r="G236" s="246"/>
      <c r="H236" s="249">
        <v>3.7879999999999998</v>
      </c>
      <c r="I236" s="250"/>
      <c r="J236" s="246"/>
      <c r="K236" s="246"/>
      <c r="L236" s="251"/>
      <c r="M236" s="252"/>
      <c r="N236" s="253"/>
      <c r="O236" s="253"/>
      <c r="P236" s="253"/>
      <c r="Q236" s="253"/>
      <c r="R236" s="253"/>
      <c r="S236" s="253"/>
      <c r="T236" s="254"/>
      <c r="U236" s="15"/>
      <c r="V236" s="15"/>
      <c r="W236" s="15"/>
      <c r="X236" s="15"/>
      <c r="Y236" s="15"/>
      <c r="Z236" s="15"/>
      <c r="AA236" s="15"/>
      <c r="AB236" s="15"/>
      <c r="AC236" s="15"/>
      <c r="AD236" s="15"/>
      <c r="AE236" s="15"/>
      <c r="AT236" s="255" t="s">
        <v>161</v>
      </c>
      <c r="AU236" s="255" t="s">
        <v>82</v>
      </c>
      <c r="AV236" s="15" t="s">
        <v>140</v>
      </c>
      <c r="AW236" s="15" t="s">
        <v>31</v>
      </c>
      <c r="AX236" s="15" t="s">
        <v>80</v>
      </c>
      <c r="AY236" s="255" t="s">
        <v>132</v>
      </c>
    </row>
    <row r="237" s="2" customFormat="1" ht="16.5" customHeight="1">
      <c r="A237" s="39"/>
      <c r="B237" s="40"/>
      <c r="C237" s="205" t="s">
        <v>235</v>
      </c>
      <c r="D237" s="205" t="s">
        <v>135</v>
      </c>
      <c r="E237" s="206" t="s">
        <v>333</v>
      </c>
      <c r="F237" s="207" t="s">
        <v>334</v>
      </c>
      <c r="G237" s="208" t="s">
        <v>138</v>
      </c>
      <c r="H237" s="209">
        <v>3.7879999999999998</v>
      </c>
      <c r="I237" s="210"/>
      <c r="J237" s="211">
        <f>ROUND(I237*H237,2)</f>
        <v>0</v>
      </c>
      <c r="K237" s="207" t="s">
        <v>139</v>
      </c>
      <c r="L237" s="45"/>
      <c r="M237" s="212" t="s">
        <v>19</v>
      </c>
      <c r="N237" s="213"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173</v>
      </c>
      <c r="AT237" s="216" t="s">
        <v>135</v>
      </c>
      <c r="AU237" s="216" t="s">
        <v>82</v>
      </c>
      <c r="AY237" s="18" t="s">
        <v>132</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173</v>
      </c>
      <c r="BM237" s="216" t="s">
        <v>335</v>
      </c>
    </row>
    <row r="238" s="2" customFormat="1">
      <c r="A238" s="39"/>
      <c r="B238" s="40"/>
      <c r="C238" s="41"/>
      <c r="D238" s="218" t="s">
        <v>141</v>
      </c>
      <c r="E238" s="41"/>
      <c r="F238" s="219" t="s">
        <v>334</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141</v>
      </c>
      <c r="AU238" s="18" t="s">
        <v>82</v>
      </c>
    </row>
    <row r="239" s="2" customFormat="1">
      <c r="A239" s="39"/>
      <c r="B239" s="40"/>
      <c r="C239" s="41"/>
      <c r="D239" s="218" t="s">
        <v>144</v>
      </c>
      <c r="E239" s="41"/>
      <c r="F239" s="223" t="s">
        <v>331</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144</v>
      </c>
      <c r="AU239" s="18" t="s">
        <v>82</v>
      </c>
    </row>
    <row r="240" s="2" customFormat="1" ht="16.5" customHeight="1">
      <c r="A240" s="39"/>
      <c r="B240" s="40"/>
      <c r="C240" s="205" t="s">
        <v>336</v>
      </c>
      <c r="D240" s="205" t="s">
        <v>135</v>
      </c>
      <c r="E240" s="206" t="s">
        <v>337</v>
      </c>
      <c r="F240" s="207" t="s">
        <v>338</v>
      </c>
      <c r="G240" s="208" t="s">
        <v>253</v>
      </c>
      <c r="H240" s="209">
        <v>4</v>
      </c>
      <c r="I240" s="210"/>
      <c r="J240" s="211">
        <f>ROUND(I240*H240,2)</f>
        <v>0</v>
      </c>
      <c r="K240" s="207" t="s">
        <v>139</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173</v>
      </c>
      <c r="AT240" s="216" t="s">
        <v>135</v>
      </c>
      <c r="AU240" s="216" t="s">
        <v>82</v>
      </c>
      <c r="AY240" s="18" t="s">
        <v>132</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173</v>
      </c>
      <c r="BM240" s="216" t="s">
        <v>339</v>
      </c>
    </row>
    <row r="241" s="2" customFormat="1">
      <c r="A241" s="39"/>
      <c r="B241" s="40"/>
      <c r="C241" s="41"/>
      <c r="D241" s="218" t="s">
        <v>141</v>
      </c>
      <c r="E241" s="41"/>
      <c r="F241" s="219" t="s">
        <v>338</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141</v>
      </c>
      <c r="AU241" s="18" t="s">
        <v>82</v>
      </c>
    </row>
    <row r="242" s="2" customFormat="1" ht="24.15" customHeight="1">
      <c r="A242" s="39"/>
      <c r="B242" s="40"/>
      <c r="C242" s="205" t="s">
        <v>244</v>
      </c>
      <c r="D242" s="205" t="s">
        <v>135</v>
      </c>
      <c r="E242" s="206" t="s">
        <v>340</v>
      </c>
      <c r="F242" s="207" t="s">
        <v>341</v>
      </c>
      <c r="G242" s="208" t="s">
        <v>253</v>
      </c>
      <c r="H242" s="209">
        <v>1</v>
      </c>
      <c r="I242" s="210"/>
      <c r="J242" s="211">
        <f>ROUND(I242*H242,2)</f>
        <v>0</v>
      </c>
      <c r="K242" s="207" t="s">
        <v>139</v>
      </c>
      <c r="L242" s="45"/>
      <c r="M242" s="212" t="s">
        <v>19</v>
      </c>
      <c r="N242" s="213"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173</v>
      </c>
      <c r="AT242" s="216" t="s">
        <v>135</v>
      </c>
      <c r="AU242" s="216" t="s">
        <v>82</v>
      </c>
      <c r="AY242" s="18" t="s">
        <v>132</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173</v>
      </c>
      <c r="BM242" s="216" t="s">
        <v>342</v>
      </c>
    </row>
    <row r="243" s="2" customFormat="1">
      <c r="A243" s="39"/>
      <c r="B243" s="40"/>
      <c r="C243" s="41"/>
      <c r="D243" s="218" t="s">
        <v>141</v>
      </c>
      <c r="E243" s="41"/>
      <c r="F243" s="219" t="s">
        <v>341</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141</v>
      </c>
      <c r="AU243" s="18" t="s">
        <v>82</v>
      </c>
    </row>
    <row r="244" s="2" customFormat="1">
      <c r="A244" s="39"/>
      <c r="B244" s="40"/>
      <c r="C244" s="41"/>
      <c r="D244" s="218" t="s">
        <v>144</v>
      </c>
      <c r="E244" s="41"/>
      <c r="F244" s="223" t="s">
        <v>343</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144</v>
      </c>
      <c r="AU244" s="18" t="s">
        <v>82</v>
      </c>
    </row>
    <row r="245" s="2" customFormat="1" ht="16.5" customHeight="1">
      <c r="A245" s="39"/>
      <c r="B245" s="40"/>
      <c r="C245" s="205" t="s">
        <v>344</v>
      </c>
      <c r="D245" s="205" t="s">
        <v>135</v>
      </c>
      <c r="E245" s="206" t="s">
        <v>345</v>
      </c>
      <c r="F245" s="207" t="s">
        <v>346</v>
      </c>
      <c r="G245" s="208" t="s">
        <v>253</v>
      </c>
      <c r="H245" s="209">
        <v>1</v>
      </c>
      <c r="I245" s="210"/>
      <c r="J245" s="211">
        <f>ROUND(I245*H245,2)</f>
        <v>0</v>
      </c>
      <c r="K245" s="207" t="s">
        <v>139</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173</v>
      </c>
      <c r="AT245" s="216" t="s">
        <v>135</v>
      </c>
      <c r="AU245" s="216" t="s">
        <v>82</v>
      </c>
      <c r="AY245" s="18" t="s">
        <v>132</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173</v>
      </c>
      <c r="BM245" s="216" t="s">
        <v>347</v>
      </c>
    </row>
    <row r="246" s="2" customFormat="1">
      <c r="A246" s="39"/>
      <c r="B246" s="40"/>
      <c r="C246" s="41"/>
      <c r="D246" s="218" t="s">
        <v>141</v>
      </c>
      <c r="E246" s="41"/>
      <c r="F246" s="219" t="s">
        <v>346</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141</v>
      </c>
      <c r="AU246" s="18" t="s">
        <v>82</v>
      </c>
    </row>
    <row r="247" s="2" customFormat="1" ht="16.5" customHeight="1">
      <c r="A247" s="39"/>
      <c r="B247" s="40"/>
      <c r="C247" s="205" t="s">
        <v>248</v>
      </c>
      <c r="D247" s="205" t="s">
        <v>135</v>
      </c>
      <c r="E247" s="206" t="s">
        <v>348</v>
      </c>
      <c r="F247" s="207" t="s">
        <v>349</v>
      </c>
      <c r="G247" s="208" t="s">
        <v>253</v>
      </c>
      <c r="H247" s="209">
        <v>1</v>
      </c>
      <c r="I247" s="210"/>
      <c r="J247" s="211">
        <f>ROUND(I247*H247,2)</f>
        <v>0</v>
      </c>
      <c r="K247" s="207" t="s">
        <v>139</v>
      </c>
      <c r="L247" s="45"/>
      <c r="M247" s="212" t="s">
        <v>19</v>
      </c>
      <c r="N247" s="213" t="s">
        <v>43</v>
      </c>
      <c r="O247" s="85"/>
      <c r="P247" s="214">
        <f>O247*H247</f>
        <v>0</v>
      </c>
      <c r="Q247" s="214">
        <v>0</v>
      </c>
      <c r="R247" s="214">
        <f>Q247*H247</f>
        <v>0</v>
      </c>
      <c r="S247" s="214">
        <v>0</v>
      </c>
      <c r="T247" s="215">
        <f>S247*H247</f>
        <v>0</v>
      </c>
      <c r="U247" s="39"/>
      <c r="V247" s="39"/>
      <c r="W247" s="39"/>
      <c r="X247" s="39"/>
      <c r="Y247" s="39"/>
      <c r="Z247" s="39"/>
      <c r="AA247" s="39"/>
      <c r="AB247" s="39"/>
      <c r="AC247" s="39"/>
      <c r="AD247" s="39"/>
      <c r="AE247" s="39"/>
      <c r="AR247" s="216" t="s">
        <v>173</v>
      </c>
      <c r="AT247" s="216" t="s">
        <v>135</v>
      </c>
      <c r="AU247" s="216" t="s">
        <v>82</v>
      </c>
      <c r="AY247" s="18" t="s">
        <v>132</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173</v>
      </c>
      <c r="BM247" s="216" t="s">
        <v>350</v>
      </c>
    </row>
    <row r="248" s="2" customFormat="1">
      <c r="A248" s="39"/>
      <c r="B248" s="40"/>
      <c r="C248" s="41"/>
      <c r="D248" s="218" t="s">
        <v>141</v>
      </c>
      <c r="E248" s="41"/>
      <c r="F248" s="219" t="s">
        <v>349</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141</v>
      </c>
      <c r="AU248" s="18" t="s">
        <v>82</v>
      </c>
    </row>
    <row r="249" s="2" customFormat="1" ht="16.5" customHeight="1">
      <c r="A249" s="39"/>
      <c r="B249" s="40"/>
      <c r="C249" s="256" t="s">
        <v>351</v>
      </c>
      <c r="D249" s="256" t="s">
        <v>250</v>
      </c>
      <c r="E249" s="257" t="s">
        <v>352</v>
      </c>
      <c r="F249" s="258" t="s">
        <v>353</v>
      </c>
      <c r="G249" s="259" t="s">
        <v>253</v>
      </c>
      <c r="H249" s="260">
        <v>1</v>
      </c>
      <c r="I249" s="261"/>
      <c r="J249" s="262">
        <f>ROUND(I249*H249,2)</f>
        <v>0</v>
      </c>
      <c r="K249" s="258" t="s">
        <v>139</v>
      </c>
      <c r="L249" s="263"/>
      <c r="M249" s="264" t="s">
        <v>19</v>
      </c>
      <c r="N249" s="265"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213</v>
      </c>
      <c r="AT249" s="216" t="s">
        <v>250</v>
      </c>
      <c r="AU249" s="216" t="s">
        <v>82</v>
      </c>
      <c r="AY249" s="18" t="s">
        <v>132</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173</v>
      </c>
      <c r="BM249" s="216" t="s">
        <v>354</v>
      </c>
    </row>
    <row r="250" s="2" customFormat="1">
      <c r="A250" s="39"/>
      <c r="B250" s="40"/>
      <c r="C250" s="41"/>
      <c r="D250" s="218" t="s">
        <v>141</v>
      </c>
      <c r="E250" s="41"/>
      <c r="F250" s="219" t="s">
        <v>353</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141</v>
      </c>
      <c r="AU250" s="18" t="s">
        <v>82</v>
      </c>
    </row>
    <row r="251" s="2" customFormat="1" ht="16.5" customHeight="1">
      <c r="A251" s="39"/>
      <c r="B251" s="40"/>
      <c r="C251" s="256" t="s">
        <v>255</v>
      </c>
      <c r="D251" s="256" t="s">
        <v>250</v>
      </c>
      <c r="E251" s="257" t="s">
        <v>355</v>
      </c>
      <c r="F251" s="258" t="s">
        <v>356</v>
      </c>
      <c r="G251" s="259" t="s">
        <v>253</v>
      </c>
      <c r="H251" s="260">
        <v>1</v>
      </c>
      <c r="I251" s="261"/>
      <c r="J251" s="262">
        <f>ROUND(I251*H251,2)</f>
        <v>0</v>
      </c>
      <c r="K251" s="258" t="s">
        <v>139</v>
      </c>
      <c r="L251" s="263"/>
      <c r="M251" s="264" t="s">
        <v>19</v>
      </c>
      <c r="N251" s="265"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213</v>
      </c>
      <c r="AT251" s="216" t="s">
        <v>250</v>
      </c>
      <c r="AU251" s="216" t="s">
        <v>82</v>
      </c>
      <c r="AY251" s="18" t="s">
        <v>132</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173</v>
      </c>
      <c r="BM251" s="216" t="s">
        <v>357</v>
      </c>
    </row>
    <row r="252" s="2" customFormat="1">
      <c r="A252" s="39"/>
      <c r="B252" s="40"/>
      <c r="C252" s="41"/>
      <c r="D252" s="218" t="s">
        <v>141</v>
      </c>
      <c r="E252" s="41"/>
      <c r="F252" s="219" t="s">
        <v>356</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141</v>
      </c>
      <c r="AU252" s="18" t="s">
        <v>82</v>
      </c>
    </row>
    <row r="253" s="2" customFormat="1" ht="16.5" customHeight="1">
      <c r="A253" s="39"/>
      <c r="B253" s="40"/>
      <c r="C253" s="256" t="s">
        <v>358</v>
      </c>
      <c r="D253" s="256" t="s">
        <v>250</v>
      </c>
      <c r="E253" s="257" t="s">
        <v>359</v>
      </c>
      <c r="F253" s="258" t="s">
        <v>360</v>
      </c>
      <c r="G253" s="259" t="s">
        <v>253</v>
      </c>
      <c r="H253" s="260">
        <v>1</v>
      </c>
      <c r="I253" s="261"/>
      <c r="J253" s="262">
        <f>ROUND(I253*H253,2)</f>
        <v>0</v>
      </c>
      <c r="K253" s="258" t="s">
        <v>139</v>
      </c>
      <c r="L253" s="263"/>
      <c r="M253" s="264" t="s">
        <v>19</v>
      </c>
      <c r="N253" s="265" t="s">
        <v>43</v>
      </c>
      <c r="O253" s="85"/>
      <c r="P253" s="214">
        <f>O253*H253</f>
        <v>0</v>
      </c>
      <c r="Q253" s="214">
        <v>0</v>
      </c>
      <c r="R253" s="214">
        <f>Q253*H253</f>
        <v>0</v>
      </c>
      <c r="S253" s="214">
        <v>0</v>
      </c>
      <c r="T253" s="215">
        <f>S253*H253</f>
        <v>0</v>
      </c>
      <c r="U253" s="39"/>
      <c r="V253" s="39"/>
      <c r="W253" s="39"/>
      <c r="X253" s="39"/>
      <c r="Y253" s="39"/>
      <c r="Z253" s="39"/>
      <c r="AA253" s="39"/>
      <c r="AB253" s="39"/>
      <c r="AC253" s="39"/>
      <c r="AD253" s="39"/>
      <c r="AE253" s="39"/>
      <c r="AR253" s="216" t="s">
        <v>213</v>
      </c>
      <c r="AT253" s="216" t="s">
        <v>250</v>
      </c>
      <c r="AU253" s="216" t="s">
        <v>82</v>
      </c>
      <c r="AY253" s="18" t="s">
        <v>132</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173</v>
      </c>
      <c r="BM253" s="216" t="s">
        <v>361</v>
      </c>
    </row>
    <row r="254" s="2" customFormat="1">
      <c r="A254" s="39"/>
      <c r="B254" s="40"/>
      <c r="C254" s="41"/>
      <c r="D254" s="218" t="s">
        <v>141</v>
      </c>
      <c r="E254" s="41"/>
      <c r="F254" s="219" t="s">
        <v>360</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141</v>
      </c>
      <c r="AU254" s="18" t="s">
        <v>82</v>
      </c>
    </row>
    <row r="255" s="2" customFormat="1" ht="16.5" customHeight="1">
      <c r="A255" s="39"/>
      <c r="B255" s="40"/>
      <c r="C255" s="205" t="s">
        <v>259</v>
      </c>
      <c r="D255" s="205" t="s">
        <v>135</v>
      </c>
      <c r="E255" s="206" t="s">
        <v>362</v>
      </c>
      <c r="F255" s="207" t="s">
        <v>363</v>
      </c>
      <c r="G255" s="208" t="s">
        <v>253</v>
      </c>
      <c r="H255" s="209">
        <v>1</v>
      </c>
      <c r="I255" s="210"/>
      <c r="J255" s="211">
        <f>ROUND(I255*H255,2)</f>
        <v>0</v>
      </c>
      <c r="K255" s="207" t="s">
        <v>139</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173</v>
      </c>
      <c r="AT255" s="216" t="s">
        <v>135</v>
      </c>
      <c r="AU255" s="216" t="s">
        <v>82</v>
      </c>
      <c r="AY255" s="18" t="s">
        <v>132</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173</v>
      </c>
      <c r="BM255" s="216" t="s">
        <v>364</v>
      </c>
    </row>
    <row r="256" s="2" customFormat="1">
      <c r="A256" s="39"/>
      <c r="B256" s="40"/>
      <c r="C256" s="41"/>
      <c r="D256" s="218" t="s">
        <v>141</v>
      </c>
      <c r="E256" s="41"/>
      <c r="F256" s="219" t="s">
        <v>363</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141</v>
      </c>
      <c r="AU256" s="18" t="s">
        <v>82</v>
      </c>
    </row>
    <row r="257" s="2" customFormat="1" ht="24.15" customHeight="1">
      <c r="A257" s="39"/>
      <c r="B257" s="40"/>
      <c r="C257" s="205" t="s">
        <v>365</v>
      </c>
      <c r="D257" s="205" t="s">
        <v>135</v>
      </c>
      <c r="E257" s="206" t="s">
        <v>366</v>
      </c>
      <c r="F257" s="207" t="s">
        <v>367</v>
      </c>
      <c r="G257" s="208" t="s">
        <v>253</v>
      </c>
      <c r="H257" s="209">
        <v>1</v>
      </c>
      <c r="I257" s="210"/>
      <c r="J257" s="211">
        <f>ROUND(I257*H257,2)</f>
        <v>0</v>
      </c>
      <c r="K257" s="207" t="s">
        <v>139</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173</v>
      </c>
      <c r="AT257" s="216" t="s">
        <v>135</v>
      </c>
      <c r="AU257" s="216" t="s">
        <v>82</v>
      </c>
      <c r="AY257" s="18" t="s">
        <v>132</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173</v>
      </c>
      <c r="BM257" s="216" t="s">
        <v>368</v>
      </c>
    </row>
    <row r="258" s="2" customFormat="1">
      <c r="A258" s="39"/>
      <c r="B258" s="40"/>
      <c r="C258" s="41"/>
      <c r="D258" s="218" t="s">
        <v>141</v>
      </c>
      <c r="E258" s="41"/>
      <c r="F258" s="219" t="s">
        <v>367</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141</v>
      </c>
      <c r="AU258" s="18" t="s">
        <v>82</v>
      </c>
    </row>
    <row r="259" s="2" customFormat="1">
      <c r="A259" s="39"/>
      <c r="B259" s="40"/>
      <c r="C259" s="41"/>
      <c r="D259" s="218" t="s">
        <v>144</v>
      </c>
      <c r="E259" s="41"/>
      <c r="F259" s="223" t="s">
        <v>369</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144</v>
      </c>
      <c r="AU259" s="18" t="s">
        <v>82</v>
      </c>
    </row>
    <row r="260" s="2" customFormat="1" ht="24.15" customHeight="1">
      <c r="A260" s="39"/>
      <c r="B260" s="40"/>
      <c r="C260" s="205" t="s">
        <v>262</v>
      </c>
      <c r="D260" s="205" t="s">
        <v>135</v>
      </c>
      <c r="E260" s="206" t="s">
        <v>370</v>
      </c>
      <c r="F260" s="207" t="s">
        <v>371</v>
      </c>
      <c r="G260" s="208" t="s">
        <v>253</v>
      </c>
      <c r="H260" s="209">
        <v>4</v>
      </c>
      <c r="I260" s="210"/>
      <c r="J260" s="211">
        <f>ROUND(I260*H260,2)</f>
        <v>0</v>
      </c>
      <c r="K260" s="207" t="s">
        <v>139</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173</v>
      </c>
      <c r="AT260" s="216" t="s">
        <v>135</v>
      </c>
      <c r="AU260" s="216" t="s">
        <v>82</v>
      </c>
      <c r="AY260" s="18" t="s">
        <v>132</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173</v>
      </c>
      <c r="BM260" s="216" t="s">
        <v>372</v>
      </c>
    </row>
    <row r="261" s="2" customFormat="1">
      <c r="A261" s="39"/>
      <c r="B261" s="40"/>
      <c r="C261" s="41"/>
      <c r="D261" s="218" t="s">
        <v>141</v>
      </c>
      <c r="E261" s="41"/>
      <c r="F261" s="219" t="s">
        <v>371</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141</v>
      </c>
      <c r="AU261" s="18" t="s">
        <v>82</v>
      </c>
    </row>
    <row r="262" s="2" customFormat="1">
      <c r="A262" s="39"/>
      <c r="B262" s="40"/>
      <c r="C262" s="41"/>
      <c r="D262" s="218" t="s">
        <v>144</v>
      </c>
      <c r="E262" s="41"/>
      <c r="F262" s="223" t="s">
        <v>373</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144</v>
      </c>
      <c r="AU262" s="18" t="s">
        <v>82</v>
      </c>
    </row>
    <row r="263" s="2" customFormat="1" ht="16.5" customHeight="1">
      <c r="A263" s="39"/>
      <c r="B263" s="40"/>
      <c r="C263" s="256" t="s">
        <v>374</v>
      </c>
      <c r="D263" s="256" t="s">
        <v>250</v>
      </c>
      <c r="E263" s="257" t="s">
        <v>375</v>
      </c>
      <c r="F263" s="258" t="s">
        <v>376</v>
      </c>
      <c r="G263" s="259" t="s">
        <v>273</v>
      </c>
      <c r="H263" s="260">
        <v>10.407</v>
      </c>
      <c r="I263" s="261"/>
      <c r="J263" s="262">
        <f>ROUND(I263*H263,2)</f>
        <v>0</v>
      </c>
      <c r="K263" s="258" t="s">
        <v>139</v>
      </c>
      <c r="L263" s="263"/>
      <c r="M263" s="264" t="s">
        <v>19</v>
      </c>
      <c r="N263" s="265"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213</v>
      </c>
      <c r="AT263" s="216" t="s">
        <v>250</v>
      </c>
      <c r="AU263" s="216" t="s">
        <v>82</v>
      </c>
      <c r="AY263" s="18" t="s">
        <v>132</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173</v>
      </c>
      <c r="BM263" s="216" t="s">
        <v>377</v>
      </c>
    </row>
    <row r="264" s="2" customFormat="1">
      <c r="A264" s="39"/>
      <c r="B264" s="40"/>
      <c r="C264" s="41"/>
      <c r="D264" s="218" t="s">
        <v>141</v>
      </c>
      <c r="E264" s="41"/>
      <c r="F264" s="219" t="s">
        <v>376</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141</v>
      </c>
      <c r="AU264" s="18" t="s">
        <v>82</v>
      </c>
    </row>
    <row r="265" s="14" customFormat="1">
      <c r="A265" s="14"/>
      <c r="B265" s="234"/>
      <c r="C265" s="235"/>
      <c r="D265" s="218" t="s">
        <v>161</v>
      </c>
      <c r="E265" s="236" t="s">
        <v>19</v>
      </c>
      <c r="F265" s="237" t="s">
        <v>378</v>
      </c>
      <c r="G265" s="235"/>
      <c r="H265" s="238">
        <v>10.407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161</v>
      </c>
      <c r="AU265" s="244" t="s">
        <v>82</v>
      </c>
      <c r="AV265" s="14" t="s">
        <v>82</v>
      </c>
      <c r="AW265" s="14" t="s">
        <v>31</v>
      </c>
      <c r="AX265" s="14" t="s">
        <v>72</v>
      </c>
      <c r="AY265" s="244" t="s">
        <v>132</v>
      </c>
    </row>
    <row r="266" s="15" customFormat="1">
      <c r="A266" s="15"/>
      <c r="B266" s="245"/>
      <c r="C266" s="246"/>
      <c r="D266" s="218" t="s">
        <v>161</v>
      </c>
      <c r="E266" s="247" t="s">
        <v>19</v>
      </c>
      <c r="F266" s="248" t="s">
        <v>166</v>
      </c>
      <c r="G266" s="246"/>
      <c r="H266" s="249">
        <v>10.407</v>
      </c>
      <c r="I266" s="250"/>
      <c r="J266" s="246"/>
      <c r="K266" s="246"/>
      <c r="L266" s="251"/>
      <c r="M266" s="252"/>
      <c r="N266" s="253"/>
      <c r="O266" s="253"/>
      <c r="P266" s="253"/>
      <c r="Q266" s="253"/>
      <c r="R266" s="253"/>
      <c r="S266" s="253"/>
      <c r="T266" s="254"/>
      <c r="U266" s="15"/>
      <c r="V266" s="15"/>
      <c r="W266" s="15"/>
      <c r="X266" s="15"/>
      <c r="Y266" s="15"/>
      <c r="Z266" s="15"/>
      <c r="AA266" s="15"/>
      <c r="AB266" s="15"/>
      <c r="AC266" s="15"/>
      <c r="AD266" s="15"/>
      <c r="AE266" s="15"/>
      <c r="AT266" s="255" t="s">
        <v>161</v>
      </c>
      <c r="AU266" s="255" t="s">
        <v>82</v>
      </c>
      <c r="AV266" s="15" t="s">
        <v>140</v>
      </c>
      <c r="AW266" s="15" t="s">
        <v>31</v>
      </c>
      <c r="AX266" s="15" t="s">
        <v>80</v>
      </c>
      <c r="AY266" s="255" t="s">
        <v>132</v>
      </c>
    </row>
    <row r="267" s="2" customFormat="1" ht="16.5" customHeight="1">
      <c r="A267" s="39"/>
      <c r="B267" s="40"/>
      <c r="C267" s="256" t="s">
        <v>266</v>
      </c>
      <c r="D267" s="256" t="s">
        <v>250</v>
      </c>
      <c r="E267" s="257" t="s">
        <v>379</v>
      </c>
      <c r="F267" s="258" t="s">
        <v>380</v>
      </c>
      <c r="G267" s="259" t="s">
        <v>253</v>
      </c>
      <c r="H267" s="260">
        <v>8</v>
      </c>
      <c r="I267" s="261"/>
      <c r="J267" s="262">
        <f>ROUND(I267*H267,2)</f>
        <v>0</v>
      </c>
      <c r="K267" s="258" t="s">
        <v>139</v>
      </c>
      <c r="L267" s="263"/>
      <c r="M267" s="264" t="s">
        <v>19</v>
      </c>
      <c r="N267" s="265" t="s">
        <v>43</v>
      </c>
      <c r="O267" s="85"/>
      <c r="P267" s="214">
        <f>O267*H267</f>
        <v>0</v>
      </c>
      <c r="Q267" s="214">
        <v>0</v>
      </c>
      <c r="R267" s="214">
        <f>Q267*H267</f>
        <v>0</v>
      </c>
      <c r="S267" s="214">
        <v>0</v>
      </c>
      <c r="T267" s="215">
        <f>S267*H267</f>
        <v>0</v>
      </c>
      <c r="U267" s="39"/>
      <c r="V267" s="39"/>
      <c r="W267" s="39"/>
      <c r="X267" s="39"/>
      <c r="Y267" s="39"/>
      <c r="Z267" s="39"/>
      <c r="AA267" s="39"/>
      <c r="AB267" s="39"/>
      <c r="AC267" s="39"/>
      <c r="AD267" s="39"/>
      <c r="AE267" s="39"/>
      <c r="AR267" s="216" t="s">
        <v>213</v>
      </c>
      <c r="AT267" s="216" t="s">
        <v>250</v>
      </c>
      <c r="AU267" s="216" t="s">
        <v>82</v>
      </c>
      <c r="AY267" s="18" t="s">
        <v>132</v>
      </c>
      <c r="BE267" s="217">
        <f>IF(N267="základní",J267,0)</f>
        <v>0</v>
      </c>
      <c r="BF267" s="217">
        <f>IF(N267="snížená",J267,0)</f>
        <v>0</v>
      </c>
      <c r="BG267" s="217">
        <f>IF(N267="zákl. přenesená",J267,0)</f>
        <v>0</v>
      </c>
      <c r="BH267" s="217">
        <f>IF(N267="sníž. přenesená",J267,0)</f>
        <v>0</v>
      </c>
      <c r="BI267" s="217">
        <f>IF(N267="nulová",J267,0)</f>
        <v>0</v>
      </c>
      <c r="BJ267" s="18" t="s">
        <v>80</v>
      </c>
      <c r="BK267" s="217">
        <f>ROUND(I267*H267,2)</f>
        <v>0</v>
      </c>
      <c r="BL267" s="18" t="s">
        <v>173</v>
      </c>
      <c r="BM267" s="216" t="s">
        <v>381</v>
      </c>
    </row>
    <row r="268" s="2" customFormat="1">
      <c r="A268" s="39"/>
      <c r="B268" s="40"/>
      <c r="C268" s="41"/>
      <c r="D268" s="218" t="s">
        <v>141</v>
      </c>
      <c r="E268" s="41"/>
      <c r="F268" s="219" t="s">
        <v>380</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141</v>
      </c>
      <c r="AU268" s="18" t="s">
        <v>82</v>
      </c>
    </row>
    <row r="269" s="2" customFormat="1" ht="24.15" customHeight="1">
      <c r="A269" s="39"/>
      <c r="B269" s="40"/>
      <c r="C269" s="205" t="s">
        <v>382</v>
      </c>
      <c r="D269" s="205" t="s">
        <v>135</v>
      </c>
      <c r="E269" s="206" t="s">
        <v>383</v>
      </c>
      <c r="F269" s="207" t="s">
        <v>384</v>
      </c>
      <c r="G269" s="208" t="s">
        <v>212</v>
      </c>
      <c r="H269" s="209">
        <v>0.095000000000000001</v>
      </c>
      <c r="I269" s="210"/>
      <c r="J269" s="211">
        <f>ROUND(I269*H269,2)</f>
        <v>0</v>
      </c>
      <c r="K269" s="207" t="s">
        <v>139</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173</v>
      </c>
      <c r="AT269" s="216" t="s">
        <v>135</v>
      </c>
      <c r="AU269" s="216" t="s">
        <v>82</v>
      </c>
      <c r="AY269" s="18" t="s">
        <v>132</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173</v>
      </c>
      <c r="BM269" s="216" t="s">
        <v>385</v>
      </c>
    </row>
    <row r="270" s="2" customFormat="1">
      <c r="A270" s="39"/>
      <c r="B270" s="40"/>
      <c r="C270" s="41"/>
      <c r="D270" s="218" t="s">
        <v>141</v>
      </c>
      <c r="E270" s="41"/>
      <c r="F270" s="219" t="s">
        <v>384</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141</v>
      </c>
      <c r="AU270" s="18" t="s">
        <v>82</v>
      </c>
    </row>
    <row r="271" s="2" customFormat="1">
      <c r="A271" s="39"/>
      <c r="B271" s="40"/>
      <c r="C271" s="41"/>
      <c r="D271" s="218" t="s">
        <v>144</v>
      </c>
      <c r="E271" s="41"/>
      <c r="F271" s="223" t="s">
        <v>386</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144</v>
      </c>
      <c r="AU271" s="18" t="s">
        <v>82</v>
      </c>
    </row>
    <row r="272" s="12" customFormat="1" ht="22.8" customHeight="1">
      <c r="A272" s="12"/>
      <c r="B272" s="189"/>
      <c r="C272" s="190"/>
      <c r="D272" s="191" t="s">
        <v>71</v>
      </c>
      <c r="E272" s="203" t="s">
        <v>387</v>
      </c>
      <c r="F272" s="203" t="s">
        <v>388</v>
      </c>
      <c r="G272" s="190"/>
      <c r="H272" s="190"/>
      <c r="I272" s="193"/>
      <c r="J272" s="204">
        <f>BK272</f>
        <v>0</v>
      </c>
      <c r="K272" s="190"/>
      <c r="L272" s="195"/>
      <c r="M272" s="196"/>
      <c r="N272" s="197"/>
      <c r="O272" s="197"/>
      <c r="P272" s="198">
        <f>SUM(P273:P280)</f>
        <v>0</v>
      </c>
      <c r="Q272" s="197"/>
      <c r="R272" s="198">
        <f>SUM(R273:R280)</f>
        <v>0</v>
      </c>
      <c r="S272" s="197"/>
      <c r="T272" s="199">
        <f>SUM(T273:T280)</f>
        <v>0</v>
      </c>
      <c r="U272" s="12"/>
      <c r="V272" s="12"/>
      <c r="W272" s="12"/>
      <c r="X272" s="12"/>
      <c r="Y272" s="12"/>
      <c r="Z272" s="12"/>
      <c r="AA272" s="12"/>
      <c r="AB272" s="12"/>
      <c r="AC272" s="12"/>
      <c r="AD272" s="12"/>
      <c r="AE272" s="12"/>
      <c r="AR272" s="200" t="s">
        <v>82</v>
      </c>
      <c r="AT272" s="201" t="s">
        <v>71</v>
      </c>
      <c r="AU272" s="201" t="s">
        <v>80</v>
      </c>
      <c r="AY272" s="200" t="s">
        <v>132</v>
      </c>
      <c r="BK272" s="202">
        <f>SUM(BK273:BK280)</f>
        <v>0</v>
      </c>
    </row>
    <row r="273" s="2" customFormat="1" ht="16.5" customHeight="1">
      <c r="A273" s="39"/>
      <c r="B273" s="40"/>
      <c r="C273" s="205" t="s">
        <v>269</v>
      </c>
      <c r="D273" s="205" t="s">
        <v>135</v>
      </c>
      <c r="E273" s="206" t="s">
        <v>389</v>
      </c>
      <c r="F273" s="207" t="s">
        <v>390</v>
      </c>
      <c r="G273" s="208" t="s">
        <v>253</v>
      </c>
      <c r="H273" s="209">
        <v>1</v>
      </c>
      <c r="I273" s="210"/>
      <c r="J273" s="211">
        <f>ROUND(I273*H273,2)</f>
        <v>0</v>
      </c>
      <c r="K273" s="207" t="s">
        <v>139</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173</v>
      </c>
      <c r="AT273" s="216" t="s">
        <v>135</v>
      </c>
      <c r="AU273" s="216" t="s">
        <v>82</v>
      </c>
      <c r="AY273" s="18" t="s">
        <v>132</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173</v>
      </c>
      <c r="BM273" s="216" t="s">
        <v>391</v>
      </c>
    </row>
    <row r="274" s="2" customFormat="1">
      <c r="A274" s="39"/>
      <c r="B274" s="40"/>
      <c r="C274" s="41"/>
      <c r="D274" s="218" t="s">
        <v>141</v>
      </c>
      <c r="E274" s="41"/>
      <c r="F274" s="219" t="s">
        <v>390</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141</v>
      </c>
      <c r="AU274" s="18" t="s">
        <v>82</v>
      </c>
    </row>
    <row r="275" s="2" customFormat="1">
      <c r="A275" s="39"/>
      <c r="B275" s="40"/>
      <c r="C275" s="41"/>
      <c r="D275" s="218" t="s">
        <v>144</v>
      </c>
      <c r="E275" s="41"/>
      <c r="F275" s="223" t="s">
        <v>392</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144</v>
      </c>
      <c r="AU275" s="18" t="s">
        <v>82</v>
      </c>
    </row>
    <row r="276" s="2" customFormat="1" ht="16.5" customHeight="1">
      <c r="A276" s="39"/>
      <c r="B276" s="40"/>
      <c r="C276" s="256" t="s">
        <v>393</v>
      </c>
      <c r="D276" s="256" t="s">
        <v>250</v>
      </c>
      <c r="E276" s="257" t="s">
        <v>394</v>
      </c>
      <c r="F276" s="258" t="s">
        <v>395</v>
      </c>
      <c r="G276" s="259" t="s">
        <v>253</v>
      </c>
      <c r="H276" s="260">
        <v>1</v>
      </c>
      <c r="I276" s="261"/>
      <c r="J276" s="262">
        <f>ROUND(I276*H276,2)</f>
        <v>0</v>
      </c>
      <c r="K276" s="258" t="s">
        <v>254</v>
      </c>
      <c r="L276" s="263"/>
      <c r="M276" s="264" t="s">
        <v>19</v>
      </c>
      <c r="N276" s="265"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213</v>
      </c>
      <c r="AT276" s="216" t="s">
        <v>250</v>
      </c>
      <c r="AU276" s="216" t="s">
        <v>82</v>
      </c>
      <c r="AY276" s="18" t="s">
        <v>132</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173</v>
      </c>
      <c r="BM276" s="216" t="s">
        <v>396</v>
      </c>
    </row>
    <row r="277" s="2" customFormat="1">
      <c r="A277" s="39"/>
      <c r="B277" s="40"/>
      <c r="C277" s="41"/>
      <c r="D277" s="218" t="s">
        <v>141</v>
      </c>
      <c r="E277" s="41"/>
      <c r="F277" s="219" t="s">
        <v>395</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141</v>
      </c>
      <c r="AU277" s="18" t="s">
        <v>82</v>
      </c>
    </row>
    <row r="278" s="2" customFormat="1" ht="24.15" customHeight="1">
      <c r="A278" s="39"/>
      <c r="B278" s="40"/>
      <c r="C278" s="205" t="s">
        <v>274</v>
      </c>
      <c r="D278" s="205" t="s">
        <v>135</v>
      </c>
      <c r="E278" s="206" t="s">
        <v>397</v>
      </c>
      <c r="F278" s="207" t="s">
        <v>398</v>
      </c>
      <c r="G278" s="208" t="s">
        <v>212</v>
      </c>
      <c r="H278" s="209">
        <v>0.0050000000000000001</v>
      </c>
      <c r="I278" s="210"/>
      <c r="J278" s="211">
        <f>ROUND(I278*H278,2)</f>
        <v>0</v>
      </c>
      <c r="K278" s="207" t="s">
        <v>139</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173</v>
      </c>
      <c r="AT278" s="216" t="s">
        <v>135</v>
      </c>
      <c r="AU278" s="216" t="s">
        <v>82</v>
      </c>
      <c r="AY278" s="18" t="s">
        <v>132</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173</v>
      </c>
      <c r="BM278" s="216" t="s">
        <v>399</v>
      </c>
    </row>
    <row r="279" s="2" customFormat="1">
      <c r="A279" s="39"/>
      <c r="B279" s="40"/>
      <c r="C279" s="41"/>
      <c r="D279" s="218" t="s">
        <v>141</v>
      </c>
      <c r="E279" s="41"/>
      <c r="F279" s="219" t="s">
        <v>398</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141</v>
      </c>
      <c r="AU279" s="18" t="s">
        <v>82</v>
      </c>
    </row>
    <row r="280" s="2" customFormat="1">
      <c r="A280" s="39"/>
      <c r="B280" s="40"/>
      <c r="C280" s="41"/>
      <c r="D280" s="218" t="s">
        <v>144</v>
      </c>
      <c r="E280" s="41"/>
      <c r="F280" s="223" t="s">
        <v>400</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144</v>
      </c>
      <c r="AU280" s="18" t="s">
        <v>82</v>
      </c>
    </row>
    <row r="281" s="12" customFormat="1" ht="22.8" customHeight="1">
      <c r="A281" s="12"/>
      <c r="B281" s="189"/>
      <c r="C281" s="190"/>
      <c r="D281" s="191" t="s">
        <v>71</v>
      </c>
      <c r="E281" s="203" t="s">
        <v>401</v>
      </c>
      <c r="F281" s="203" t="s">
        <v>402</v>
      </c>
      <c r="G281" s="190"/>
      <c r="H281" s="190"/>
      <c r="I281" s="193"/>
      <c r="J281" s="204">
        <f>BK281</f>
        <v>0</v>
      </c>
      <c r="K281" s="190"/>
      <c r="L281" s="195"/>
      <c r="M281" s="196"/>
      <c r="N281" s="197"/>
      <c r="O281" s="197"/>
      <c r="P281" s="198">
        <f>SUM(P282:P324)</f>
        <v>0</v>
      </c>
      <c r="Q281" s="197"/>
      <c r="R281" s="198">
        <f>SUM(R282:R324)</f>
        <v>0</v>
      </c>
      <c r="S281" s="197"/>
      <c r="T281" s="199">
        <f>SUM(T282:T324)</f>
        <v>0</v>
      </c>
      <c r="U281" s="12"/>
      <c r="V281" s="12"/>
      <c r="W281" s="12"/>
      <c r="X281" s="12"/>
      <c r="Y281" s="12"/>
      <c r="Z281" s="12"/>
      <c r="AA281" s="12"/>
      <c r="AB281" s="12"/>
      <c r="AC281" s="12"/>
      <c r="AD281" s="12"/>
      <c r="AE281" s="12"/>
      <c r="AR281" s="200" t="s">
        <v>82</v>
      </c>
      <c r="AT281" s="201" t="s">
        <v>71</v>
      </c>
      <c r="AU281" s="201" t="s">
        <v>80</v>
      </c>
      <c r="AY281" s="200" t="s">
        <v>132</v>
      </c>
      <c r="BK281" s="202">
        <f>SUM(BK282:BK324)</f>
        <v>0</v>
      </c>
    </row>
    <row r="282" s="2" customFormat="1" ht="16.5" customHeight="1">
      <c r="A282" s="39"/>
      <c r="B282" s="40"/>
      <c r="C282" s="205" t="s">
        <v>403</v>
      </c>
      <c r="D282" s="205" t="s">
        <v>135</v>
      </c>
      <c r="E282" s="206" t="s">
        <v>404</v>
      </c>
      <c r="F282" s="207" t="s">
        <v>405</v>
      </c>
      <c r="G282" s="208" t="s">
        <v>138</v>
      </c>
      <c r="H282" s="209">
        <v>84.5</v>
      </c>
      <c r="I282" s="210"/>
      <c r="J282" s="211">
        <f>ROUND(I282*H282,2)</f>
        <v>0</v>
      </c>
      <c r="K282" s="207" t="s">
        <v>139</v>
      </c>
      <c r="L282" s="45"/>
      <c r="M282" s="212" t="s">
        <v>19</v>
      </c>
      <c r="N282" s="213" t="s">
        <v>43</v>
      </c>
      <c r="O282" s="85"/>
      <c r="P282" s="214">
        <f>O282*H282</f>
        <v>0</v>
      </c>
      <c r="Q282" s="214">
        <v>0</v>
      </c>
      <c r="R282" s="214">
        <f>Q282*H282</f>
        <v>0</v>
      </c>
      <c r="S282" s="214">
        <v>0</v>
      </c>
      <c r="T282" s="215">
        <f>S282*H282</f>
        <v>0</v>
      </c>
      <c r="U282" s="39"/>
      <c r="V282" s="39"/>
      <c r="W282" s="39"/>
      <c r="X282" s="39"/>
      <c r="Y282" s="39"/>
      <c r="Z282" s="39"/>
      <c r="AA282" s="39"/>
      <c r="AB282" s="39"/>
      <c r="AC282" s="39"/>
      <c r="AD282" s="39"/>
      <c r="AE282" s="39"/>
      <c r="AR282" s="216" t="s">
        <v>173</v>
      </c>
      <c r="AT282" s="216" t="s">
        <v>135</v>
      </c>
      <c r="AU282" s="216" t="s">
        <v>82</v>
      </c>
      <c r="AY282" s="18" t="s">
        <v>132</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173</v>
      </c>
      <c r="BM282" s="216" t="s">
        <v>406</v>
      </c>
    </row>
    <row r="283" s="2" customFormat="1">
      <c r="A283" s="39"/>
      <c r="B283" s="40"/>
      <c r="C283" s="41"/>
      <c r="D283" s="218" t="s">
        <v>141</v>
      </c>
      <c r="E283" s="41"/>
      <c r="F283" s="219" t="s">
        <v>405</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141</v>
      </c>
      <c r="AU283" s="18" t="s">
        <v>82</v>
      </c>
    </row>
    <row r="284" s="2" customFormat="1">
      <c r="A284" s="39"/>
      <c r="B284" s="40"/>
      <c r="C284" s="41"/>
      <c r="D284" s="218" t="s">
        <v>144</v>
      </c>
      <c r="E284" s="41"/>
      <c r="F284" s="223" t="s">
        <v>407</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144</v>
      </c>
      <c r="AU284" s="18" t="s">
        <v>82</v>
      </c>
    </row>
    <row r="285" s="2" customFormat="1" ht="16.5" customHeight="1">
      <c r="A285" s="39"/>
      <c r="B285" s="40"/>
      <c r="C285" s="205" t="s">
        <v>277</v>
      </c>
      <c r="D285" s="205" t="s">
        <v>135</v>
      </c>
      <c r="E285" s="206" t="s">
        <v>408</v>
      </c>
      <c r="F285" s="207" t="s">
        <v>409</v>
      </c>
      <c r="G285" s="208" t="s">
        <v>138</v>
      </c>
      <c r="H285" s="209">
        <v>84.5</v>
      </c>
      <c r="I285" s="210"/>
      <c r="J285" s="211">
        <f>ROUND(I285*H285,2)</f>
        <v>0</v>
      </c>
      <c r="K285" s="207" t="s">
        <v>139</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173</v>
      </c>
      <c r="AT285" s="216" t="s">
        <v>135</v>
      </c>
      <c r="AU285" s="216" t="s">
        <v>82</v>
      </c>
      <c r="AY285" s="18" t="s">
        <v>132</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173</v>
      </c>
      <c r="BM285" s="216" t="s">
        <v>410</v>
      </c>
    </row>
    <row r="286" s="2" customFormat="1">
      <c r="A286" s="39"/>
      <c r="B286" s="40"/>
      <c r="C286" s="41"/>
      <c r="D286" s="218" t="s">
        <v>141</v>
      </c>
      <c r="E286" s="41"/>
      <c r="F286" s="219" t="s">
        <v>409</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141</v>
      </c>
      <c r="AU286" s="18" t="s">
        <v>82</v>
      </c>
    </row>
    <row r="287" s="2" customFormat="1" ht="16.5" customHeight="1">
      <c r="A287" s="39"/>
      <c r="B287" s="40"/>
      <c r="C287" s="205" t="s">
        <v>411</v>
      </c>
      <c r="D287" s="205" t="s">
        <v>135</v>
      </c>
      <c r="E287" s="206" t="s">
        <v>412</v>
      </c>
      <c r="F287" s="207" t="s">
        <v>413</v>
      </c>
      <c r="G287" s="208" t="s">
        <v>138</v>
      </c>
      <c r="H287" s="209">
        <v>84.5</v>
      </c>
      <c r="I287" s="210"/>
      <c r="J287" s="211">
        <f>ROUND(I287*H287,2)</f>
        <v>0</v>
      </c>
      <c r="K287" s="207" t="s">
        <v>139</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173</v>
      </c>
      <c r="AT287" s="216" t="s">
        <v>135</v>
      </c>
      <c r="AU287" s="216" t="s">
        <v>82</v>
      </c>
      <c r="AY287" s="18" t="s">
        <v>132</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173</v>
      </c>
      <c r="BM287" s="216" t="s">
        <v>414</v>
      </c>
    </row>
    <row r="288" s="2" customFormat="1">
      <c r="A288" s="39"/>
      <c r="B288" s="40"/>
      <c r="C288" s="41"/>
      <c r="D288" s="218" t="s">
        <v>141</v>
      </c>
      <c r="E288" s="41"/>
      <c r="F288" s="219" t="s">
        <v>413</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141</v>
      </c>
      <c r="AU288" s="18" t="s">
        <v>82</v>
      </c>
    </row>
    <row r="289" s="2" customFormat="1">
      <c r="A289" s="39"/>
      <c r="B289" s="40"/>
      <c r="C289" s="41"/>
      <c r="D289" s="218" t="s">
        <v>144</v>
      </c>
      <c r="E289" s="41"/>
      <c r="F289" s="223" t="s">
        <v>407</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144</v>
      </c>
      <c r="AU289" s="18" t="s">
        <v>82</v>
      </c>
    </row>
    <row r="290" s="2" customFormat="1" ht="16.5" customHeight="1">
      <c r="A290" s="39"/>
      <c r="B290" s="40"/>
      <c r="C290" s="205" t="s">
        <v>281</v>
      </c>
      <c r="D290" s="205" t="s">
        <v>135</v>
      </c>
      <c r="E290" s="206" t="s">
        <v>415</v>
      </c>
      <c r="F290" s="207" t="s">
        <v>416</v>
      </c>
      <c r="G290" s="208" t="s">
        <v>138</v>
      </c>
      <c r="H290" s="209">
        <v>84.5</v>
      </c>
      <c r="I290" s="210"/>
      <c r="J290" s="211">
        <f>ROUND(I290*H290,2)</f>
        <v>0</v>
      </c>
      <c r="K290" s="207" t="s">
        <v>139</v>
      </c>
      <c r="L290" s="45"/>
      <c r="M290" s="212" t="s">
        <v>19</v>
      </c>
      <c r="N290" s="213" t="s">
        <v>43</v>
      </c>
      <c r="O290" s="85"/>
      <c r="P290" s="214">
        <f>O290*H290</f>
        <v>0</v>
      </c>
      <c r="Q290" s="214">
        <v>0</v>
      </c>
      <c r="R290" s="214">
        <f>Q290*H290</f>
        <v>0</v>
      </c>
      <c r="S290" s="214">
        <v>0</v>
      </c>
      <c r="T290" s="215">
        <f>S290*H290</f>
        <v>0</v>
      </c>
      <c r="U290" s="39"/>
      <c r="V290" s="39"/>
      <c r="W290" s="39"/>
      <c r="X290" s="39"/>
      <c r="Y290" s="39"/>
      <c r="Z290" s="39"/>
      <c r="AA290" s="39"/>
      <c r="AB290" s="39"/>
      <c r="AC290" s="39"/>
      <c r="AD290" s="39"/>
      <c r="AE290" s="39"/>
      <c r="AR290" s="216" t="s">
        <v>173</v>
      </c>
      <c r="AT290" s="216" t="s">
        <v>135</v>
      </c>
      <c r="AU290" s="216" t="s">
        <v>82</v>
      </c>
      <c r="AY290" s="18" t="s">
        <v>132</v>
      </c>
      <c r="BE290" s="217">
        <f>IF(N290="základní",J290,0)</f>
        <v>0</v>
      </c>
      <c r="BF290" s="217">
        <f>IF(N290="snížená",J290,0)</f>
        <v>0</v>
      </c>
      <c r="BG290" s="217">
        <f>IF(N290="zákl. přenesená",J290,0)</f>
        <v>0</v>
      </c>
      <c r="BH290" s="217">
        <f>IF(N290="sníž. přenesená",J290,0)</f>
        <v>0</v>
      </c>
      <c r="BI290" s="217">
        <f>IF(N290="nulová",J290,0)</f>
        <v>0</v>
      </c>
      <c r="BJ290" s="18" t="s">
        <v>80</v>
      </c>
      <c r="BK290" s="217">
        <f>ROUND(I290*H290,2)</f>
        <v>0</v>
      </c>
      <c r="BL290" s="18" t="s">
        <v>173</v>
      </c>
      <c r="BM290" s="216" t="s">
        <v>417</v>
      </c>
    </row>
    <row r="291" s="2" customFormat="1">
      <c r="A291" s="39"/>
      <c r="B291" s="40"/>
      <c r="C291" s="41"/>
      <c r="D291" s="218" t="s">
        <v>141</v>
      </c>
      <c r="E291" s="41"/>
      <c r="F291" s="219" t="s">
        <v>416</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141</v>
      </c>
      <c r="AU291" s="18" t="s">
        <v>82</v>
      </c>
    </row>
    <row r="292" s="2" customFormat="1">
      <c r="A292" s="39"/>
      <c r="B292" s="40"/>
      <c r="C292" s="41"/>
      <c r="D292" s="218" t="s">
        <v>144</v>
      </c>
      <c r="E292" s="41"/>
      <c r="F292" s="223" t="s">
        <v>407</v>
      </c>
      <c r="G292" s="41"/>
      <c r="H292" s="41"/>
      <c r="I292" s="220"/>
      <c r="J292" s="41"/>
      <c r="K292" s="41"/>
      <c r="L292" s="45"/>
      <c r="M292" s="221"/>
      <c r="N292" s="222"/>
      <c r="O292" s="85"/>
      <c r="P292" s="85"/>
      <c r="Q292" s="85"/>
      <c r="R292" s="85"/>
      <c r="S292" s="85"/>
      <c r="T292" s="86"/>
      <c r="U292" s="39"/>
      <c r="V292" s="39"/>
      <c r="W292" s="39"/>
      <c r="X292" s="39"/>
      <c r="Y292" s="39"/>
      <c r="Z292" s="39"/>
      <c r="AA292" s="39"/>
      <c r="AB292" s="39"/>
      <c r="AC292" s="39"/>
      <c r="AD292" s="39"/>
      <c r="AE292" s="39"/>
      <c r="AT292" s="18" t="s">
        <v>144</v>
      </c>
      <c r="AU292" s="18" t="s">
        <v>82</v>
      </c>
    </row>
    <row r="293" s="2" customFormat="1" ht="21.75" customHeight="1">
      <c r="A293" s="39"/>
      <c r="B293" s="40"/>
      <c r="C293" s="205" t="s">
        <v>418</v>
      </c>
      <c r="D293" s="205" t="s">
        <v>135</v>
      </c>
      <c r="E293" s="206" t="s">
        <v>419</v>
      </c>
      <c r="F293" s="207" t="s">
        <v>420</v>
      </c>
      <c r="G293" s="208" t="s">
        <v>138</v>
      </c>
      <c r="H293" s="209">
        <v>84.5</v>
      </c>
      <c r="I293" s="210"/>
      <c r="J293" s="211">
        <f>ROUND(I293*H293,2)</f>
        <v>0</v>
      </c>
      <c r="K293" s="207" t="s">
        <v>139</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173</v>
      </c>
      <c r="AT293" s="216" t="s">
        <v>135</v>
      </c>
      <c r="AU293" s="216" t="s">
        <v>82</v>
      </c>
      <c r="AY293" s="18" t="s">
        <v>132</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173</v>
      </c>
      <c r="BM293" s="216" t="s">
        <v>421</v>
      </c>
    </row>
    <row r="294" s="2" customFormat="1">
      <c r="A294" s="39"/>
      <c r="B294" s="40"/>
      <c r="C294" s="41"/>
      <c r="D294" s="218" t="s">
        <v>141</v>
      </c>
      <c r="E294" s="41"/>
      <c r="F294" s="219" t="s">
        <v>420</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141</v>
      </c>
      <c r="AU294" s="18" t="s">
        <v>82</v>
      </c>
    </row>
    <row r="295" s="2" customFormat="1">
      <c r="A295" s="39"/>
      <c r="B295" s="40"/>
      <c r="C295" s="41"/>
      <c r="D295" s="218" t="s">
        <v>144</v>
      </c>
      <c r="E295" s="41"/>
      <c r="F295" s="223" t="s">
        <v>407</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144</v>
      </c>
      <c r="AU295" s="18" t="s">
        <v>82</v>
      </c>
    </row>
    <row r="296" s="2" customFormat="1" ht="16.5" customHeight="1">
      <c r="A296" s="39"/>
      <c r="B296" s="40"/>
      <c r="C296" s="205" t="s">
        <v>285</v>
      </c>
      <c r="D296" s="205" t="s">
        <v>135</v>
      </c>
      <c r="E296" s="206" t="s">
        <v>422</v>
      </c>
      <c r="F296" s="207" t="s">
        <v>423</v>
      </c>
      <c r="G296" s="208" t="s">
        <v>138</v>
      </c>
      <c r="H296" s="209">
        <v>84.5</v>
      </c>
      <c r="I296" s="210"/>
      <c r="J296" s="211">
        <f>ROUND(I296*H296,2)</f>
        <v>0</v>
      </c>
      <c r="K296" s="207" t="s">
        <v>139</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173</v>
      </c>
      <c r="AT296" s="216" t="s">
        <v>135</v>
      </c>
      <c r="AU296" s="216" t="s">
        <v>82</v>
      </c>
      <c r="AY296" s="18" t="s">
        <v>132</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173</v>
      </c>
      <c r="BM296" s="216" t="s">
        <v>424</v>
      </c>
    </row>
    <row r="297" s="2" customFormat="1">
      <c r="A297" s="39"/>
      <c r="B297" s="40"/>
      <c r="C297" s="41"/>
      <c r="D297" s="218" t="s">
        <v>141</v>
      </c>
      <c r="E297" s="41"/>
      <c r="F297" s="219" t="s">
        <v>423</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141</v>
      </c>
      <c r="AU297" s="18" t="s">
        <v>82</v>
      </c>
    </row>
    <row r="298" s="2" customFormat="1" ht="16.5" customHeight="1">
      <c r="A298" s="39"/>
      <c r="B298" s="40"/>
      <c r="C298" s="256" t="s">
        <v>425</v>
      </c>
      <c r="D298" s="256" t="s">
        <v>250</v>
      </c>
      <c r="E298" s="257" t="s">
        <v>426</v>
      </c>
      <c r="F298" s="258" t="s">
        <v>427</v>
      </c>
      <c r="G298" s="259" t="s">
        <v>138</v>
      </c>
      <c r="H298" s="260">
        <v>92.950000000000003</v>
      </c>
      <c r="I298" s="261"/>
      <c r="J298" s="262">
        <f>ROUND(I298*H298,2)</f>
        <v>0</v>
      </c>
      <c r="K298" s="258" t="s">
        <v>139</v>
      </c>
      <c r="L298" s="263"/>
      <c r="M298" s="264" t="s">
        <v>19</v>
      </c>
      <c r="N298" s="265" t="s">
        <v>43</v>
      </c>
      <c r="O298" s="85"/>
      <c r="P298" s="214">
        <f>O298*H298</f>
        <v>0</v>
      </c>
      <c r="Q298" s="214">
        <v>0</v>
      </c>
      <c r="R298" s="214">
        <f>Q298*H298</f>
        <v>0</v>
      </c>
      <c r="S298" s="214">
        <v>0</v>
      </c>
      <c r="T298" s="215">
        <f>S298*H298</f>
        <v>0</v>
      </c>
      <c r="U298" s="39"/>
      <c r="V298" s="39"/>
      <c r="W298" s="39"/>
      <c r="X298" s="39"/>
      <c r="Y298" s="39"/>
      <c r="Z298" s="39"/>
      <c r="AA298" s="39"/>
      <c r="AB298" s="39"/>
      <c r="AC298" s="39"/>
      <c r="AD298" s="39"/>
      <c r="AE298" s="39"/>
      <c r="AR298" s="216" t="s">
        <v>213</v>
      </c>
      <c r="AT298" s="216" t="s">
        <v>250</v>
      </c>
      <c r="AU298" s="216" t="s">
        <v>82</v>
      </c>
      <c r="AY298" s="18" t="s">
        <v>132</v>
      </c>
      <c r="BE298" s="217">
        <f>IF(N298="základní",J298,0)</f>
        <v>0</v>
      </c>
      <c r="BF298" s="217">
        <f>IF(N298="snížená",J298,0)</f>
        <v>0</v>
      </c>
      <c r="BG298" s="217">
        <f>IF(N298="zákl. přenesená",J298,0)</f>
        <v>0</v>
      </c>
      <c r="BH298" s="217">
        <f>IF(N298="sníž. přenesená",J298,0)</f>
        <v>0</v>
      </c>
      <c r="BI298" s="217">
        <f>IF(N298="nulová",J298,0)</f>
        <v>0</v>
      </c>
      <c r="BJ298" s="18" t="s">
        <v>80</v>
      </c>
      <c r="BK298" s="217">
        <f>ROUND(I298*H298,2)</f>
        <v>0</v>
      </c>
      <c r="BL298" s="18" t="s">
        <v>173</v>
      </c>
      <c r="BM298" s="216" t="s">
        <v>428</v>
      </c>
    </row>
    <row r="299" s="2" customFormat="1">
      <c r="A299" s="39"/>
      <c r="B299" s="40"/>
      <c r="C299" s="41"/>
      <c r="D299" s="218" t="s">
        <v>141</v>
      </c>
      <c r="E299" s="41"/>
      <c r="F299" s="219" t="s">
        <v>427</v>
      </c>
      <c r="G299" s="41"/>
      <c r="H299" s="41"/>
      <c r="I299" s="220"/>
      <c r="J299" s="41"/>
      <c r="K299" s="41"/>
      <c r="L299" s="45"/>
      <c r="M299" s="221"/>
      <c r="N299" s="222"/>
      <c r="O299" s="85"/>
      <c r="P299" s="85"/>
      <c r="Q299" s="85"/>
      <c r="R299" s="85"/>
      <c r="S299" s="85"/>
      <c r="T299" s="86"/>
      <c r="U299" s="39"/>
      <c r="V299" s="39"/>
      <c r="W299" s="39"/>
      <c r="X299" s="39"/>
      <c r="Y299" s="39"/>
      <c r="Z299" s="39"/>
      <c r="AA299" s="39"/>
      <c r="AB299" s="39"/>
      <c r="AC299" s="39"/>
      <c r="AD299" s="39"/>
      <c r="AE299" s="39"/>
      <c r="AT299" s="18" t="s">
        <v>141</v>
      </c>
      <c r="AU299" s="18" t="s">
        <v>82</v>
      </c>
    </row>
    <row r="300" s="14" customFormat="1">
      <c r="A300" s="14"/>
      <c r="B300" s="234"/>
      <c r="C300" s="235"/>
      <c r="D300" s="218" t="s">
        <v>161</v>
      </c>
      <c r="E300" s="236" t="s">
        <v>19</v>
      </c>
      <c r="F300" s="237" t="s">
        <v>429</v>
      </c>
      <c r="G300" s="235"/>
      <c r="H300" s="238">
        <v>92.950000000000003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161</v>
      </c>
      <c r="AU300" s="244" t="s">
        <v>82</v>
      </c>
      <c r="AV300" s="14" t="s">
        <v>82</v>
      </c>
      <c r="AW300" s="14" t="s">
        <v>31</v>
      </c>
      <c r="AX300" s="14" t="s">
        <v>72</v>
      </c>
      <c r="AY300" s="244" t="s">
        <v>132</v>
      </c>
    </row>
    <row r="301" s="15" customFormat="1">
      <c r="A301" s="15"/>
      <c r="B301" s="245"/>
      <c r="C301" s="246"/>
      <c r="D301" s="218" t="s">
        <v>161</v>
      </c>
      <c r="E301" s="247" t="s">
        <v>19</v>
      </c>
      <c r="F301" s="248" t="s">
        <v>166</v>
      </c>
      <c r="G301" s="246"/>
      <c r="H301" s="249">
        <v>92.950000000000003</v>
      </c>
      <c r="I301" s="250"/>
      <c r="J301" s="246"/>
      <c r="K301" s="246"/>
      <c r="L301" s="251"/>
      <c r="M301" s="252"/>
      <c r="N301" s="253"/>
      <c r="O301" s="253"/>
      <c r="P301" s="253"/>
      <c r="Q301" s="253"/>
      <c r="R301" s="253"/>
      <c r="S301" s="253"/>
      <c r="T301" s="254"/>
      <c r="U301" s="15"/>
      <c r="V301" s="15"/>
      <c r="W301" s="15"/>
      <c r="X301" s="15"/>
      <c r="Y301" s="15"/>
      <c r="Z301" s="15"/>
      <c r="AA301" s="15"/>
      <c r="AB301" s="15"/>
      <c r="AC301" s="15"/>
      <c r="AD301" s="15"/>
      <c r="AE301" s="15"/>
      <c r="AT301" s="255" t="s">
        <v>161</v>
      </c>
      <c r="AU301" s="255" t="s">
        <v>82</v>
      </c>
      <c r="AV301" s="15" t="s">
        <v>140</v>
      </c>
      <c r="AW301" s="15" t="s">
        <v>31</v>
      </c>
      <c r="AX301" s="15" t="s">
        <v>80</v>
      </c>
      <c r="AY301" s="255" t="s">
        <v>132</v>
      </c>
    </row>
    <row r="302" s="2" customFormat="1" ht="16.5" customHeight="1">
      <c r="A302" s="39"/>
      <c r="B302" s="40"/>
      <c r="C302" s="205" t="s">
        <v>289</v>
      </c>
      <c r="D302" s="205" t="s">
        <v>135</v>
      </c>
      <c r="E302" s="206" t="s">
        <v>430</v>
      </c>
      <c r="F302" s="207" t="s">
        <v>431</v>
      </c>
      <c r="G302" s="208" t="s">
        <v>273</v>
      </c>
      <c r="H302" s="209">
        <v>42.195</v>
      </c>
      <c r="I302" s="210"/>
      <c r="J302" s="211">
        <f>ROUND(I302*H302,2)</f>
        <v>0</v>
      </c>
      <c r="K302" s="207" t="s">
        <v>139</v>
      </c>
      <c r="L302" s="45"/>
      <c r="M302" s="212" t="s">
        <v>19</v>
      </c>
      <c r="N302" s="213"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173</v>
      </c>
      <c r="AT302" s="216" t="s">
        <v>135</v>
      </c>
      <c r="AU302" s="216" t="s">
        <v>82</v>
      </c>
      <c r="AY302" s="18" t="s">
        <v>132</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173</v>
      </c>
      <c r="BM302" s="216" t="s">
        <v>432</v>
      </c>
    </row>
    <row r="303" s="2" customFormat="1">
      <c r="A303" s="39"/>
      <c r="B303" s="40"/>
      <c r="C303" s="41"/>
      <c r="D303" s="218" t="s">
        <v>141</v>
      </c>
      <c r="E303" s="41"/>
      <c r="F303" s="219" t="s">
        <v>431</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141</v>
      </c>
      <c r="AU303" s="18" t="s">
        <v>82</v>
      </c>
    </row>
    <row r="304" s="14" customFormat="1">
      <c r="A304" s="14"/>
      <c r="B304" s="234"/>
      <c r="C304" s="235"/>
      <c r="D304" s="218" t="s">
        <v>161</v>
      </c>
      <c r="E304" s="236" t="s">
        <v>19</v>
      </c>
      <c r="F304" s="237" t="s">
        <v>433</v>
      </c>
      <c r="G304" s="235"/>
      <c r="H304" s="238">
        <v>42.195</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161</v>
      </c>
      <c r="AU304" s="244" t="s">
        <v>82</v>
      </c>
      <c r="AV304" s="14" t="s">
        <v>82</v>
      </c>
      <c r="AW304" s="14" t="s">
        <v>31</v>
      </c>
      <c r="AX304" s="14" t="s">
        <v>72</v>
      </c>
      <c r="AY304" s="244" t="s">
        <v>132</v>
      </c>
    </row>
    <row r="305" s="15" customFormat="1">
      <c r="A305" s="15"/>
      <c r="B305" s="245"/>
      <c r="C305" s="246"/>
      <c r="D305" s="218" t="s">
        <v>161</v>
      </c>
      <c r="E305" s="247" t="s">
        <v>19</v>
      </c>
      <c r="F305" s="248" t="s">
        <v>166</v>
      </c>
      <c r="G305" s="246"/>
      <c r="H305" s="249">
        <v>42.195</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161</v>
      </c>
      <c r="AU305" s="255" t="s">
        <v>82</v>
      </c>
      <c r="AV305" s="15" t="s">
        <v>140</v>
      </c>
      <c r="AW305" s="15" t="s">
        <v>31</v>
      </c>
      <c r="AX305" s="15" t="s">
        <v>80</v>
      </c>
      <c r="AY305" s="255" t="s">
        <v>132</v>
      </c>
    </row>
    <row r="306" s="2" customFormat="1" ht="16.5" customHeight="1">
      <c r="A306" s="39"/>
      <c r="B306" s="40"/>
      <c r="C306" s="205" t="s">
        <v>434</v>
      </c>
      <c r="D306" s="205" t="s">
        <v>135</v>
      </c>
      <c r="E306" s="206" t="s">
        <v>435</v>
      </c>
      <c r="F306" s="207" t="s">
        <v>436</v>
      </c>
      <c r="G306" s="208" t="s">
        <v>273</v>
      </c>
      <c r="H306" s="209">
        <v>41.395000000000003</v>
      </c>
      <c r="I306" s="210"/>
      <c r="J306" s="211">
        <f>ROUND(I306*H306,2)</f>
        <v>0</v>
      </c>
      <c r="K306" s="207" t="s">
        <v>139</v>
      </c>
      <c r="L306" s="45"/>
      <c r="M306" s="212" t="s">
        <v>19</v>
      </c>
      <c r="N306" s="213" t="s">
        <v>43</v>
      </c>
      <c r="O306" s="85"/>
      <c r="P306" s="214">
        <f>O306*H306</f>
        <v>0</v>
      </c>
      <c r="Q306" s="214">
        <v>0</v>
      </c>
      <c r="R306" s="214">
        <f>Q306*H306</f>
        <v>0</v>
      </c>
      <c r="S306" s="214">
        <v>0</v>
      </c>
      <c r="T306" s="215">
        <f>S306*H306</f>
        <v>0</v>
      </c>
      <c r="U306" s="39"/>
      <c r="V306" s="39"/>
      <c r="W306" s="39"/>
      <c r="X306" s="39"/>
      <c r="Y306" s="39"/>
      <c r="Z306" s="39"/>
      <c r="AA306" s="39"/>
      <c r="AB306" s="39"/>
      <c r="AC306" s="39"/>
      <c r="AD306" s="39"/>
      <c r="AE306" s="39"/>
      <c r="AR306" s="216" t="s">
        <v>173</v>
      </c>
      <c r="AT306" s="216" t="s">
        <v>135</v>
      </c>
      <c r="AU306" s="216" t="s">
        <v>82</v>
      </c>
      <c r="AY306" s="18" t="s">
        <v>132</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173</v>
      </c>
      <c r="BM306" s="216" t="s">
        <v>437</v>
      </c>
    </row>
    <row r="307" s="2" customFormat="1">
      <c r="A307" s="39"/>
      <c r="B307" s="40"/>
      <c r="C307" s="41"/>
      <c r="D307" s="218" t="s">
        <v>141</v>
      </c>
      <c r="E307" s="41"/>
      <c r="F307" s="219" t="s">
        <v>436</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141</v>
      </c>
      <c r="AU307" s="18" t="s">
        <v>82</v>
      </c>
    </row>
    <row r="308" s="14" customFormat="1">
      <c r="A308" s="14"/>
      <c r="B308" s="234"/>
      <c r="C308" s="235"/>
      <c r="D308" s="218" t="s">
        <v>161</v>
      </c>
      <c r="E308" s="236" t="s">
        <v>19</v>
      </c>
      <c r="F308" s="237" t="s">
        <v>438</v>
      </c>
      <c r="G308" s="235"/>
      <c r="H308" s="238">
        <v>41.395000000000003</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161</v>
      </c>
      <c r="AU308" s="244" t="s">
        <v>82</v>
      </c>
      <c r="AV308" s="14" t="s">
        <v>82</v>
      </c>
      <c r="AW308" s="14" t="s">
        <v>31</v>
      </c>
      <c r="AX308" s="14" t="s">
        <v>72</v>
      </c>
      <c r="AY308" s="244" t="s">
        <v>132</v>
      </c>
    </row>
    <row r="309" s="15" customFormat="1">
      <c r="A309" s="15"/>
      <c r="B309" s="245"/>
      <c r="C309" s="246"/>
      <c r="D309" s="218" t="s">
        <v>161</v>
      </c>
      <c r="E309" s="247" t="s">
        <v>19</v>
      </c>
      <c r="F309" s="248" t="s">
        <v>166</v>
      </c>
      <c r="G309" s="246"/>
      <c r="H309" s="249">
        <v>41.395000000000003</v>
      </c>
      <c r="I309" s="250"/>
      <c r="J309" s="246"/>
      <c r="K309" s="246"/>
      <c r="L309" s="251"/>
      <c r="M309" s="252"/>
      <c r="N309" s="253"/>
      <c r="O309" s="253"/>
      <c r="P309" s="253"/>
      <c r="Q309" s="253"/>
      <c r="R309" s="253"/>
      <c r="S309" s="253"/>
      <c r="T309" s="254"/>
      <c r="U309" s="15"/>
      <c r="V309" s="15"/>
      <c r="W309" s="15"/>
      <c r="X309" s="15"/>
      <c r="Y309" s="15"/>
      <c r="Z309" s="15"/>
      <c r="AA309" s="15"/>
      <c r="AB309" s="15"/>
      <c r="AC309" s="15"/>
      <c r="AD309" s="15"/>
      <c r="AE309" s="15"/>
      <c r="AT309" s="255" t="s">
        <v>161</v>
      </c>
      <c r="AU309" s="255" t="s">
        <v>82</v>
      </c>
      <c r="AV309" s="15" t="s">
        <v>140</v>
      </c>
      <c r="AW309" s="15" t="s">
        <v>31</v>
      </c>
      <c r="AX309" s="15" t="s">
        <v>80</v>
      </c>
      <c r="AY309" s="255" t="s">
        <v>132</v>
      </c>
    </row>
    <row r="310" s="2" customFormat="1" ht="16.5" customHeight="1">
      <c r="A310" s="39"/>
      <c r="B310" s="40"/>
      <c r="C310" s="256" t="s">
        <v>293</v>
      </c>
      <c r="D310" s="256" t="s">
        <v>250</v>
      </c>
      <c r="E310" s="257" t="s">
        <v>439</v>
      </c>
      <c r="F310" s="258" t="s">
        <v>440</v>
      </c>
      <c r="G310" s="259" t="s">
        <v>273</v>
      </c>
      <c r="H310" s="260">
        <v>45.534999999999997</v>
      </c>
      <c r="I310" s="261"/>
      <c r="J310" s="262">
        <f>ROUND(I310*H310,2)</f>
        <v>0</v>
      </c>
      <c r="K310" s="258" t="s">
        <v>139</v>
      </c>
      <c r="L310" s="263"/>
      <c r="M310" s="264" t="s">
        <v>19</v>
      </c>
      <c r="N310" s="265" t="s">
        <v>43</v>
      </c>
      <c r="O310" s="85"/>
      <c r="P310" s="214">
        <f>O310*H310</f>
        <v>0</v>
      </c>
      <c r="Q310" s="214">
        <v>0</v>
      </c>
      <c r="R310" s="214">
        <f>Q310*H310</f>
        <v>0</v>
      </c>
      <c r="S310" s="214">
        <v>0</v>
      </c>
      <c r="T310" s="215">
        <f>S310*H310</f>
        <v>0</v>
      </c>
      <c r="U310" s="39"/>
      <c r="V310" s="39"/>
      <c r="W310" s="39"/>
      <c r="X310" s="39"/>
      <c r="Y310" s="39"/>
      <c r="Z310" s="39"/>
      <c r="AA310" s="39"/>
      <c r="AB310" s="39"/>
      <c r="AC310" s="39"/>
      <c r="AD310" s="39"/>
      <c r="AE310" s="39"/>
      <c r="AR310" s="216" t="s">
        <v>213</v>
      </c>
      <c r="AT310" s="216" t="s">
        <v>250</v>
      </c>
      <c r="AU310" s="216" t="s">
        <v>82</v>
      </c>
      <c r="AY310" s="18" t="s">
        <v>132</v>
      </c>
      <c r="BE310" s="217">
        <f>IF(N310="základní",J310,0)</f>
        <v>0</v>
      </c>
      <c r="BF310" s="217">
        <f>IF(N310="snížená",J310,0)</f>
        <v>0</v>
      </c>
      <c r="BG310" s="217">
        <f>IF(N310="zákl. přenesená",J310,0)</f>
        <v>0</v>
      </c>
      <c r="BH310" s="217">
        <f>IF(N310="sníž. přenesená",J310,0)</f>
        <v>0</v>
      </c>
      <c r="BI310" s="217">
        <f>IF(N310="nulová",J310,0)</f>
        <v>0</v>
      </c>
      <c r="BJ310" s="18" t="s">
        <v>80</v>
      </c>
      <c r="BK310" s="217">
        <f>ROUND(I310*H310,2)</f>
        <v>0</v>
      </c>
      <c r="BL310" s="18" t="s">
        <v>173</v>
      </c>
      <c r="BM310" s="216" t="s">
        <v>441</v>
      </c>
    </row>
    <row r="311" s="2" customFormat="1">
      <c r="A311" s="39"/>
      <c r="B311" s="40"/>
      <c r="C311" s="41"/>
      <c r="D311" s="218" t="s">
        <v>141</v>
      </c>
      <c r="E311" s="41"/>
      <c r="F311" s="219" t="s">
        <v>440</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141</v>
      </c>
      <c r="AU311" s="18" t="s">
        <v>82</v>
      </c>
    </row>
    <row r="312" s="14" customFormat="1">
      <c r="A312" s="14"/>
      <c r="B312" s="234"/>
      <c r="C312" s="235"/>
      <c r="D312" s="218" t="s">
        <v>161</v>
      </c>
      <c r="E312" s="236" t="s">
        <v>19</v>
      </c>
      <c r="F312" s="237" t="s">
        <v>442</v>
      </c>
      <c r="G312" s="235"/>
      <c r="H312" s="238">
        <v>45.534999999999997</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161</v>
      </c>
      <c r="AU312" s="244" t="s">
        <v>82</v>
      </c>
      <c r="AV312" s="14" t="s">
        <v>82</v>
      </c>
      <c r="AW312" s="14" t="s">
        <v>31</v>
      </c>
      <c r="AX312" s="14" t="s">
        <v>72</v>
      </c>
      <c r="AY312" s="244" t="s">
        <v>132</v>
      </c>
    </row>
    <row r="313" s="15" customFormat="1">
      <c r="A313" s="15"/>
      <c r="B313" s="245"/>
      <c r="C313" s="246"/>
      <c r="D313" s="218" t="s">
        <v>161</v>
      </c>
      <c r="E313" s="247" t="s">
        <v>19</v>
      </c>
      <c r="F313" s="248" t="s">
        <v>166</v>
      </c>
      <c r="G313" s="246"/>
      <c r="H313" s="249">
        <v>45.534999999999997</v>
      </c>
      <c r="I313" s="250"/>
      <c r="J313" s="246"/>
      <c r="K313" s="246"/>
      <c r="L313" s="251"/>
      <c r="M313" s="252"/>
      <c r="N313" s="253"/>
      <c r="O313" s="253"/>
      <c r="P313" s="253"/>
      <c r="Q313" s="253"/>
      <c r="R313" s="253"/>
      <c r="S313" s="253"/>
      <c r="T313" s="254"/>
      <c r="U313" s="15"/>
      <c r="V313" s="15"/>
      <c r="W313" s="15"/>
      <c r="X313" s="15"/>
      <c r="Y313" s="15"/>
      <c r="Z313" s="15"/>
      <c r="AA313" s="15"/>
      <c r="AB313" s="15"/>
      <c r="AC313" s="15"/>
      <c r="AD313" s="15"/>
      <c r="AE313" s="15"/>
      <c r="AT313" s="255" t="s">
        <v>161</v>
      </c>
      <c r="AU313" s="255" t="s">
        <v>82</v>
      </c>
      <c r="AV313" s="15" t="s">
        <v>140</v>
      </c>
      <c r="AW313" s="15" t="s">
        <v>31</v>
      </c>
      <c r="AX313" s="15" t="s">
        <v>80</v>
      </c>
      <c r="AY313" s="255" t="s">
        <v>132</v>
      </c>
    </row>
    <row r="314" s="2" customFormat="1" ht="16.5" customHeight="1">
      <c r="A314" s="39"/>
      <c r="B314" s="40"/>
      <c r="C314" s="205" t="s">
        <v>443</v>
      </c>
      <c r="D314" s="205" t="s">
        <v>135</v>
      </c>
      <c r="E314" s="206" t="s">
        <v>444</v>
      </c>
      <c r="F314" s="207" t="s">
        <v>445</v>
      </c>
      <c r="G314" s="208" t="s">
        <v>273</v>
      </c>
      <c r="H314" s="209">
        <v>0.90000000000000002</v>
      </c>
      <c r="I314" s="210"/>
      <c r="J314" s="211">
        <f>ROUND(I314*H314,2)</f>
        <v>0</v>
      </c>
      <c r="K314" s="207" t="s">
        <v>139</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173</v>
      </c>
      <c r="AT314" s="216" t="s">
        <v>135</v>
      </c>
      <c r="AU314" s="216" t="s">
        <v>82</v>
      </c>
      <c r="AY314" s="18" t="s">
        <v>132</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173</v>
      </c>
      <c r="BM314" s="216" t="s">
        <v>446</v>
      </c>
    </row>
    <row r="315" s="2" customFormat="1">
      <c r="A315" s="39"/>
      <c r="B315" s="40"/>
      <c r="C315" s="41"/>
      <c r="D315" s="218" t="s">
        <v>141</v>
      </c>
      <c r="E315" s="41"/>
      <c r="F315" s="219" t="s">
        <v>445</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141</v>
      </c>
      <c r="AU315" s="18" t="s">
        <v>82</v>
      </c>
    </row>
    <row r="316" s="2" customFormat="1" ht="16.5" customHeight="1">
      <c r="A316" s="39"/>
      <c r="B316" s="40"/>
      <c r="C316" s="256" t="s">
        <v>300</v>
      </c>
      <c r="D316" s="256" t="s">
        <v>250</v>
      </c>
      <c r="E316" s="257" t="s">
        <v>447</v>
      </c>
      <c r="F316" s="258" t="s">
        <v>448</v>
      </c>
      <c r="G316" s="259" t="s">
        <v>273</v>
      </c>
      <c r="H316" s="260">
        <v>0.98999999999999999</v>
      </c>
      <c r="I316" s="261"/>
      <c r="J316" s="262">
        <f>ROUND(I316*H316,2)</f>
        <v>0</v>
      </c>
      <c r="K316" s="258" t="s">
        <v>139</v>
      </c>
      <c r="L316" s="263"/>
      <c r="M316" s="264" t="s">
        <v>19</v>
      </c>
      <c r="N316" s="265" t="s">
        <v>43</v>
      </c>
      <c r="O316" s="85"/>
      <c r="P316" s="214">
        <f>O316*H316</f>
        <v>0</v>
      </c>
      <c r="Q316" s="214">
        <v>0</v>
      </c>
      <c r="R316" s="214">
        <f>Q316*H316</f>
        <v>0</v>
      </c>
      <c r="S316" s="214">
        <v>0</v>
      </c>
      <c r="T316" s="215">
        <f>S316*H316</f>
        <v>0</v>
      </c>
      <c r="U316" s="39"/>
      <c r="V316" s="39"/>
      <c r="W316" s="39"/>
      <c r="X316" s="39"/>
      <c r="Y316" s="39"/>
      <c r="Z316" s="39"/>
      <c r="AA316" s="39"/>
      <c r="AB316" s="39"/>
      <c r="AC316" s="39"/>
      <c r="AD316" s="39"/>
      <c r="AE316" s="39"/>
      <c r="AR316" s="216" t="s">
        <v>213</v>
      </c>
      <c r="AT316" s="216" t="s">
        <v>250</v>
      </c>
      <c r="AU316" s="216" t="s">
        <v>82</v>
      </c>
      <c r="AY316" s="18" t="s">
        <v>132</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173</v>
      </c>
      <c r="BM316" s="216" t="s">
        <v>449</v>
      </c>
    </row>
    <row r="317" s="2" customFormat="1">
      <c r="A317" s="39"/>
      <c r="B317" s="40"/>
      <c r="C317" s="41"/>
      <c r="D317" s="218" t="s">
        <v>141</v>
      </c>
      <c r="E317" s="41"/>
      <c r="F317" s="219" t="s">
        <v>448</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141</v>
      </c>
      <c r="AU317" s="18" t="s">
        <v>82</v>
      </c>
    </row>
    <row r="318" s="14" customFormat="1">
      <c r="A318" s="14"/>
      <c r="B318" s="234"/>
      <c r="C318" s="235"/>
      <c r="D318" s="218" t="s">
        <v>161</v>
      </c>
      <c r="E318" s="236" t="s">
        <v>19</v>
      </c>
      <c r="F318" s="237" t="s">
        <v>450</v>
      </c>
      <c r="G318" s="235"/>
      <c r="H318" s="238">
        <v>0.98999999999999999</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161</v>
      </c>
      <c r="AU318" s="244" t="s">
        <v>82</v>
      </c>
      <c r="AV318" s="14" t="s">
        <v>82</v>
      </c>
      <c r="AW318" s="14" t="s">
        <v>31</v>
      </c>
      <c r="AX318" s="14" t="s">
        <v>72</v>
      </c>
      <c r="AY318" s="244" t="s">
        <v>132</v>
      </c>
    </row>
    <row r="319" s="15" customFormat="1">
      <c r="A319" s="15"/>
      <c r="B319" s="245"/>
      <c r="C319" s="246"/>
      <c r="D319" s="218" t="s">
        <v>161</v>
      </c>
      <c r="E319" s="247" t="s">
        <v>19</v>
      </c>
      <c r="F319" s="248" t="s">
        <v>166</v>
      </c>
      <c r="G319" s="246"/>
      <c r="H319" s="249">
        <v>0.98999999999999999</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161</v>
      </c>
      <c r="AU319" s="255" t="s">
        <v>82</v>
      </c>
      <c r="AV319" s="15" t="s">
        <v>140</v>
      </c>
      <c r="AW319" s="15" t="s">
        <v>31</v>
      </c>
      <c r="AX319" s="15" t="s">
        <v>80</v>
      </c>
      <c r="AY319" s="255" t="s">
        <v>132</v>
      </c>
    </row>
    <row r="320" s="2" customFormat="1" ht="24.15" customHeight="1">
      <c r="A320" s="39"/>
      <c r="B320" s="40"/>
      <c r="C320" s="205" t="s">
        <v>451</v>
      </c>
      <c r="D320" s="205" t="s">
        <v>135</v>
      </c>
      <c r="E320" s="206" t="s">
        <v>452</v>
      </c>
      <c r="F320" s="207" t="s">
        <v>453</v>
      </c>
      <c r="G320" s="208" t="s">
        <v>212</v>
      </c>
      <c r="H320" s="209">
        <v>1.579</v>
      </c>
      <c r="I320" s="210"/>
      <c r="J320" s="211">
        <f>ROUND(I320*H320,2)</f>
        <v>0</v>
      </c>
      <c r="K320" s="207" t="s">
        <v>139</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173</v>
      </c>
      <c r="AT320" s="216" t="s">
        <v>135</v>
      </c>
      <c r="AU320" s="216" t="s">
        <v>82</v>
      </c>
      <c r="AY320" s="18" t="s">
        <v>132</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173</v>
      </c>
      <c r="BM320" s="216" t="s">
        <v>454</v>
      </c>
    </row>
    <row r="321" s="2" customFormat="1">
      <c r="A321" s="39"/>
      <c r="B321" s="40"/>
      <c r="C321" s="41"/>
      <c r="D321" s="218" t="s">
        <v>141</v>
      </c>
      <c r="E321" s="41"/>
      <c r="F321" s="219" t="s">
        <v>453</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141</v>
      </c>
      <c r="AU321" s="18" t="s">
        <v>82</v>
      </c>
    </row>
    <row r="322" s="2" customFormat="1">
      <c r="A322" s="39"/>
      <c r="B322" s="40"/>
      <c r="C322" s="41"/>
      <c r="D322" s="218" t="s">
        <v>144</v>
      </c>
      <c r="E322" s="41"/>
      <c r="F322" s="223" t="s">
        <v>386</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144</v>
      </c>
      <c r="AU322" s="18" t="s">
        <v>82</v>
      </c>
    </row>
    <row r="323" s="2" customFormat="1" ht="16.5" customHeight="1">
      <c r="A323" s="39"/>
      <c r="B323" s="40"/>
      <c r="C323" s="205" t="s">
        <v>303</v>
      </c>
      <c r="D323" s="205" t="s">
        <v>135</v>
      </c>
      <c r="E323" s="206" t="s">
        <v>455</v>
      </c>
      <c r="F323" s="207" t="s">
        <v>456</v>
      </c>
      <c r="G323" s="208" t="s">
        <v>243</v>
      </c>
      <c r="H323" s="209">
        <v>1</v>
      </c>
      <c r="I323" s="210"/>
      <c r="J323" s="211">
        <f>ROUND(I323*H323,2)</f>
        <v>0</v>
      </c>
      <c r="K323" s="207" t="s">
        <v>254</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173</v>
      </c>
      <c r="AT323" s="216" t="s">
        <v>135</v>
      </c>
      <c r="AU323" s="216" t="s">
        <v>82</v>
      </c>
      <c r="AY323" s="18" t="s">
        <v>132</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173</v>
      </c>
      <c r="BM323" s="216" t="s">
        <v>457</v>
      </c>
    </row>
    <row r="324" s="2" customFormat="1">
      <c r="A324" s="39"/>
      <c r="B324" s="40"/>
      <c r="C324" s="41"/>
      <c r="D324" s="218" t="s">
        <v>141</v>
      </c>
      <c r="E324" s="41"/>
      <c r="F324" s="219" t="s">
        <v>456</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141</v>
      </c>
      <c r="AU324" s="18" t="s">
        <v>82</v>
      </c>
    </row>
    <row r="325" s="12" customFormat="1" ht="22.8" customHeight="1">
      <c r="A325" s="12"/>
      <c r="B325" s="189"/>
      <c r="C325" s="190"/>
      <c r="D325" s="191" t="s">
        <v>71</v>
      </c>
      <c r="E325" s="203" t="s">
        <v>458</v>
      </c>
      <c r="F325" s="203" t="s">
        <v>459</v>
      </c>
      <c r="G325" s="190"/>
      <c r="H325" s="190"/>
      <c r="I325" s="193"/>
      <c r="J325" s="204">
        <f>BK325</f>
        <v>0</v>
      </c>
      <c r="K325" s="190"/>
      <c r="L325" s="195"/>
      <c r="M325" s="196"/>
      <c r="N325" s="197"/>
      <c r="O325" s="197"/>
      <c r="P325" s="198">
        <f>SUM(P326:P353)</f>
        <v>0</v>
      </c>
      <c r="Q325" s="197"/>
      <c r="R325" s="198">
        <f>SUM(R326:R353)</f>
        <v>0</v>
      </c>
      <c r="S325" s="197"/>
      <c r="T325" s="199">
        <f>SUM(T326:T353)</f>
        <v>0</v>
      </c>
      <c r="U325" s="12"/>
      <c r="V325" s="12"/>
      <c r="W325" s="12"/>
      <c r="X325" s="12"/>
      <c r="Y325" s="12"/>
      <c r="Z325" s="12"/>
      <c r="AA325" s="12"/>
      <c r="AB325" s="12"/>
      <c r="AC325" s="12"/>
      <c r="AD325" s="12"/>
      <c r="AE325" s="12"/>
      <c r="AR325" s="200" t="s">
        <v>82</v>
      </c>
      <c r="AT325" s="201" t="s">
        <v>71</v>
      </c>
      <c r="AU325" s="201" t="s">
        <v>80</v>
      </c>
      <c r="AY325" s="200" t="s">
        <v>132</v>
      </c>
      <c r="BK325" s="202">
        <f>SUM(BK326:BK353)</f>
        <v>0</v>
      </c>
    </row>
    <row r="326" s="2" customFormat="1" ht="16.5" customHeight="1">
      <c r="A326" s="39"/>
      <c r="B326" s="40"/>
      <c r="C326" s="205" t="s">
        <v>460</v>
      </c>
      <c r="D326" s="205" t="s">
        <v>135</v>
      </c>
      <c r="E326" s="206" t="s">
        <v>461</v>
      </c>
      <c r="F326" s="207" t="s">
        <v>462</v>
      </c>
      <c r="G326" s="208" t="s">
        <v>138</v>
      </c>
      <c r="H326" s="209">
        <v>3.75</v>
      </c>
      <c r="I326" s="210"/>
      <c r="J326" s="211">
        <f>ROUND(I326*H326,2)</f>
        <v>0</v>
      </c>
      <c r="K326" s="207" t="s">
        <v>139</v>
      </c>
      <c r="L326" s="45"/>
      <c r="M326" s="212" t="s">
        <v>19</v>
      </c>
      <c r="N326" s="213" t="s">
        <v>43</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173</v>
      </c>
      <c r="AT326" s="216" t="s">
        <v>135</v>
      </c>
      <c r="AU326" s="216" t="s">
        <v>82</v>
      </c>
      <c r="AY326" s="18" t="s">
        <v>132</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173</v>
      </c>
      <c r="BM326" s="216" t="s">
        <v>463</v>
      </c>
    </row>
    <row r="327" s="2" customFormat="1">
      <c r="A327" s="39"/>
      <c r="B327" s="40"/>
      <c r="C327" s="41"/>
      <c r="D327" s="218" t="s">
        <v>141</v>
      </c>
      <c r="E327" s="41"/>
      <c r="F327" s="219" t="s">
        <v>462</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141</v>
      </c>
      <c r="AU327" s="18" t="s">
        <v>82</v>
      </c>
    </row>
    <row r="328" s="2" customFormat="1">
      <c r="A328" s="39"/>
      <c r="B328" s="40"/>
      <c r="C328" s="41"/>
      <c r="D328" s="218" t="s">
        <v>144</v>
      </c>
      <c r="E328" s="41"/>
      <c r="F328" s="223" t="s">
        <v>464</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144</v>
      </c>
      <c r="AU328" s="18" t="s">
        <v>82</v>
      </c>
    </row>
    <row r="329" s="2" customFormat="1" ht="16.5" customHeight="1">
      <c r="A329" s="39"/>
      <c r="B329" s="40"/>
      <c r="C329" s="205" t="s">
        <v>309</v>
      </c>
      <c r="D329" s="205" t="s">
        <v>135</v>
      </c>
      <c r="E329" s="206" t="s">
        <v>465</v>
      </c>
      <c r="F329" s="207" t="s">
        <v>466</v>
      </c>
      <c r="G329" s="208" t="s">
        <v>138</v>
      </c>
      <c r="H329" s="209">
        <v>3.75</v>
      </c>
      <c r="I329" s="210"/>
      <c r="J329" s="211">
        <f>ROUND(I329*H329,2)</f>
        <v>0</v>
      </c>
      <c r="K329" s="207" t="s">
        <v>139</v>
      </c>
      <c r="L329" s="45"/>
      <c r="M329" s="212" t="s">
        <v>19</v>
      </c>
      <c r="N329" s="213" t="s">
        <v>43</v>
      </c>
      <c r="O329" s="85"/>
      <c r="P329" s="214">
        <f>O329*H329</f>
        <v>0</v>
      </c>
      <c r="Q329" s="214">
        <v>0</v>
      </c>
      <c r="R329" s="214">
        <f>Q329*H329</f>
        <v>0</v>
      </c>
      <c r="S329" s="214">
        <v>0</v>
      </c>
      <c r="T329" s="215">
        <f>S329*H329</f>
        <v>0</v>
      </c>
      <c r="U329" s="39"/>
      <c r="V329" s="39"/>
      <c r="W329" s="39"/>
      <c r="X329" s="39"/>
      <c r="Y329" s="39"/>
      <c r="Z329" s="39"/>
      <c r="AA329" s="39"/>
      <c r="AB329" s="39"/>
      <c r="AC329" s="39"/>
      <c r="AD329" s="39"/>
      <c r="AE329" s="39"/>
      <c r="AR329" s="216" t="s">
        <v>173</v>
      </c>
      <c r="AT329" s="216" t="s">
        <v>135</v>
      </c>
      <c r="AU329" s="216" t="s">
        <v>82</v>
      </c>
      <c r="AY329" s="18" t="s">
        <v>132</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173</v>
      </c>
      <c r="BM329" s="216" t="s">
        <v>467</v>
      </c>
    </row>
    <row r="330" s="2" customFormat="1">
      <c r="A330" s="39"/>
      <c r="B330" s="40"/>
      <c r="C330" s="41"/>
      <c r="D330" s="218" t="s">
        <v>141</v>
      </c>
      <c r="E330" s="41"/>
      <c r="F330" s="219" t="s">
        <v>466</v>
      </c>
      <c r="G330" s="41"/>
      <c r="H330" s="41"/>
      <c r="I330" s="220"/>
      <c r="J330" s="41"/>
      <c r="K330" s="41"/>
      <c r="L330" s="45"/>
      <c r="M330" s="221"/>
      <c r="N330" s="222"/>
      <c r="O330" s="85"/>
      <c r="P330" s="85"/>
      <c r="Q330" s="85"/>
      <c r="R330" s="85"/>
      <c r="S330" s="85"/>
      <c r="T330" s="86"/>
      <c r="U330" s="39"/>
      <c r="V330" s="39"/>
      <c r="W330" s="39"/>
      <c r="X330" s="39"/>
      <c r="Y330" s="39"/>
      <c r="Z330" s="39"/>
      <c r="AA330" s="39"/>
      <c r="AB330" s="39"/>
      <c r="AC330" s="39"/>
      <c r="AD330" s="39"/>
      <c r="AE330" s="39"/>
      <c r="AT330" s="18" t="s">
        <v>141</v>
      </c>
      <c r="AU330" s="18" t="s">
        <v>82</v>
      </c>
    </row>
    <row r="331" s="2" customFormat="1">
      <c r="A331" s="39"/>
      <c r="B331" s="40"/>
      <c r="C331" s="41"/>
      <c r="D331" s="218" t="s">
        <v>144</v>
      </c>
      <c r="E331" s="41"/>
      <c r="F331" s="223" t="s">
        <v>464</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144</v>
      </c>
      <c r="AU331" s="18" t="s">
        <v>82</v>
      </c>
    </row>
    <row r="332" s="2" customFormat="1" ht="24.15" customHeight="1">
      <c r="A332" s="39"/>
      <c r="B332" s="40"/>
      <c r="C332" s="205" t="s">
        <v>468</v>
      </c>
      <c r="D332" s="205" t="s">
        <v>135</v>
      </c>
      <c r="E332" s="206" t="s">
        <v>469</v>
      </c>
      <c r="F332" s="207" t="s">
        <v>470</v>
      </c>
      <c r="G332" s="208" t="s">
        <v>253</v>
      </c>
      <c r="H332" s="209">
        <v>3.75</v>
      </c>
      <c r="I332" s="210"/>
      <c r="J332" s="211">
        <f>ROUND(I332*H332,2)</f>
        <v>0</v>
      </c>
      <c r="K332" s="207" t="s">
        <v>139</v>
      </c>
      <c r="L332" s="45"/>
      <c r="M332" s="212" t="s">
        <v>19</v>
      </c>
      <c r="N332" s="213" t="s">
        <v>43</v>
      </c>
      <c r="O332" s="85"/>
      <c r="P332" s="214">
        <f>O332*H332</f>
        <v>0</v>
      </c>
      <c r="Q332" s="214">
        <v>0</v>
      </c>
      <c r="R332" s="214">
        <f>Q332*H332</f>
        <v>0</v>
      </c>
      <c r="S332" s="214">
        <v>0</v>
      </c>
      <c r="T332" s="215">
        <f>S332*H332</f>
        <v>0</v>
      </c>
      <c r="U332" s="39"/>
      <c r="V332" s="39"/>
      <c r="W332" s="39"/>
      <c r="X332" s="39"/>
      <c r="Y332" s="39"/>
      <c r="Z332" s="39"/>
      <c r="AA332" s="39"/>
      <c r="AB332" s="39"/>
      <c r="AC332" s="39"/>
      <c r="AD332" s="39"/>
      <c r="AE332" s="39"/>
      <c r="AR332" s="216" t="s">
        <v>173</v>
      </c>
      <c r="AT332" s="216" t="s">
        <v>135</v>
      </c>
      <c r="AU332" s="216" t="s">
        <v>82</v>
      </c>
      <c r="AY332" s="18" t="s">
        <v>132</v>
      </c>
      <c r="BE332" s="217">
        <f>IF(N332="základní",J332,0)</f>
        <v>0</v>
      </c>
      <c r="BF332" s="217">
        <f>IF(N332="snížená",J332,0)</f>
        <v>0</v>
      </c>
      <c r="BG332" s="217">
        <f>IF(N332="zákl. přenesená",J332,0)</f>
        <v>0</v>
      </c>
      <c r="BH332" s="217">
        <f>IF(N332="sníž. přenesená",J332,0)</f>
        <v>0</v>
      </c>
      <c r="BI332" s="217">
        <f>IF(N332="nulová",J332,0)</f>
        <v>0</v>
      </c>
      <c r="BJ332" s="18" t="s">
        <v>80</v>
      </c>
      <c r="BK332" s="217">
        <f>ROUND(I332*H332,2)</f>
        <v>0</v>
      </c>
      <c r="BL332" s="18" t="s">
        <v>173</v>
      </c>
      <c r="BM332" s="216" t="s">
        <v>471</v>
      </c>
    </row>
    <row r="333" s="2" customFormat="1">
      <c r="A333" s="39"/>
      <c r="B333" s="40"/>
      <c r="C333" s="41"/>
      <c r="D333" s="218" t="s">
        <v>141</v>
      </c>
      <c r="E333" s="41"/>
      <c r="F333" s="219" t="s">
        <v>470</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141</v>
      </c>
      <c r="AU333" s="18" t="s">
        <v>82</v>
      </c>
    </row>
    <row r="334" s="2" customFormat="1">
      <c r="A334" s="39"/>
      <c r="B334" s="40"/>
      <c r="C334" s="41"/>
      <c r="D334" s="218" t="s">
        <v>144</v>
      </c>
      <c r="E334" s="41"/>
      <c r="F334" s="223" t="s">
        <v>464</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144</v>
      </c>
      <c r="AU334" s="18" t="s">
        <v>82</v>
      </c>
    </row>
    <row r="335" s="2" customFormat="1" ht="24.15" customHeight="1">
      <c r="A335" s="39"/>
      <c r="B335" s="40"/>
      <c r="C335" s="205" t="s">
        <v>314</v>
      </c>
      <c r="D335" s="205" t="s">
        <v>135</v>
      </c>
      <c r="E335" s="206" t="s">
        <v>472</v>
      </c>
      <c r="F335" s="207" t="s">
        <v>473</v>
      </c>
      <c r="G335" s="208" t="s">
        <v>138</v>
      </c>
      <c r="H335" s="209">
        <v>3.75</v>
      </c>
      <c r="I335" s="210"/>
      <c r="J335" s="211">
        <f>ROUND(I335*H335,2)</f>
        <v>0</v>
      </c>
      <c r="K335" s="207" t="s">
        <v>139</v>
      </c>
      <c r="L335" s="45"/>
      <c r="M335" s="212" t="s">
        <v>19</v>
      </c>
      <c r="N335" s="213" t="s">
        <v>43</v>
      </c>
      <c r="O335" s="85"/>
      <c r="P335" s="214">
        <f>O335*H335</f>
        <v>0</v>
      </c>
      <c r="Q335" s="214">
        <v>0</v>
      </c>
      <c r="R335" s="214">
        <f>Q335*H335</f>
        <v>0</v>
      </c>
      <c r="S335" s="214">
        <v>0</v>
      </c>
      <c r="T335" s="215">
        <f>S335*H335</f>
        <v>0</v>
      </c>
      <c r="U335" s="39"/>
      <c r="V335" s="39"/>
      <c r="W335" s="39"/>
      <c r="X335" s="39"/>
      <c r="Y335" s="39"/>
      <c r="Z335" s="39"/>
      <c r="AA335" s="39"/>
      <c r="AB335" s="39"/>
      <c r="AC335" s="39"/>
      <c r="AD335" s="39"/>
      <c r="AE335" s="39"/>
      <c r="AR335" s="216" t="s">
        <v>173</v>
      </c>
      <c r="AT335" s="216" t="s">
        <v>135</v>
      </c>
      <c r="AU335" s="216" t="s">
        <v>82</v>
      </c>
      <c r="AY335" s="18" t="s">
        <v>132</v>
      </c>
      <c r="BE335" s="217">
        <f>IF(N335="základní",J335,0)</f>
        <v>0</v>
      </c>
      <c r="BF335" s="217">
        <f>IF(N335="snížená",J335,0)</f>
        <v>0</v>
      </c>
      <c r="BG335" s="217">
        <f>IF(N335="zákl. přenesená",J335,0)</f>
        <v>0</v>
      </c>
      <c r="BH335" s="217">
        <f>IF(N335="sníž. přenesená",J335,0)</f>
        <v>0</v>
      </c>
      <c r="BI335" s="217">
        <f>IF(N335="nulová",J335,0)</f>
        <v>0</v>
      </c>
      <c r="BJ335" s="18" t="s">
        <v>80</v>
      </c>
      <c r="BK335" s="217">
        <f>ROUND(I335*H335,2)</f>
        <v>0</v>
      </c>
      <c r="BL335" s="18" t="s">
        <v>173</v>
      </c>
      <c r="BM335" s="216" t="s">
        <v>474</v>
      </c>
    </row>
    <row r="336" s="2" customFormat="1">
      <c r="A336" s="39"/>
      <c r="B336" s="40"/>
      <c r="C336" s="41"/>
      <c r="D336" s="218" t="s">
        <v>141</v>
      </c>
      <c r="E336" s="41"/>
      <c r="F336" s="219" t="s">
        <v>473</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141</v>
      </c>
      <c r="AU336" s="18" t="s">
        <v>82</v>
      </c>
    </row>
    <row r="337" s="2" customFormat="1">
      <c r="A337" s="39"/>
      <c r="B337" s="40"/>
      <c r="C337" s="41"/>
      <c r="D337" s="218" t="s">
        <v>144</v>
      </c>
      <c r="E337" s="41"/>
      <c r="F337" s="223" t="s">
        <v>475</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144</v>
      </c>
      <c r="AU337" s="18" t="s">
        <v>82</v>
      </c>
    </row>
    <row r="338" s="14" customFormat="1">
      <c r="A338" s="14"/>
      <c r="B338" s="234"/>
      <c r="C338" s="235"/>
      <c r="D338" s="218" t="s">
        <v>161</v>
      </c>
      <c r="E338" s="236" t="s">
        <v>19</v>
      </c>
      <c r="F338" s="237" t="s">
        <v>476</v>
      </c>
      <c r="G338" s="235"/>
      <c r="H338" s="238">
        <v>3.75</v>
      </c>
      <c r="I338" s="239"/>
      <c r="J338" s="235"/>
      <c r="K338" s="235"/>
      <c r="L338" s="240"/>
      <c r="M338" s="241"/>
      <c r="N338" s="242"/>
      <c r="O338" s="242"/>
      <c r="P338" s="242"/>
      <c r="Q338" s="242"/>
      <c r="R338" s="242"/>
      <c r="S338" s="242"/>
      <c r="T338" s="243"/>
      <c r="U338" s="14"/>
      <c r="V338" s="14"/>
      <c r="W338" s="14"/>
      <c r="X338" s="14"/>
      <c r="Y338" s="14"/>
      <c r="Z338" s="14"/>
      <c r="AA338" s="14"/>
      <c r="AB338" s="14"/>
      <c r="AC338" s="14"/>
      <c r="AD338" s="14"/>
      <c r="AE338" s="14"/>
      <c r="AT338" s="244" t="s">
        <v>161</v>
      </c>
      <c r="AU338" s="244" t="s">
        <v>82</v>
      </c>
      <c r="AV338" s="14" t="s">
        <v>82</v>
      </c>
      <c r="AW338" s="14" t="s">
        <v>31</v>
      </c>
      <c r="AX338" s="14" t="s">
        <v>72</v>
      </c>
      <c r="AY338" s="244" t="s">
        <v>132</v>
      </c>
    </row>
    <row r="339" s="15" customFormat="1">
      <c r="A339" s="15"/>
      <c r="B339" s="245"/>
      <c r="C339" s="246"/>
      <c r="D339" s="218" t="s">
        <v>161</v>
      </c>
      <c r="E339" s="247" t="s">
        <v>19</v>
      </c>
      <c r="F339" s="248" t="s">
        <v>166</v>
      </c>
      <c r="G339" s="246"/>
      <c r="H339" s="249">
        <v>3.75</v>
      </c>
      <c r="I339" s="250"/>
      <c r="J339" s="246"/>
      <c r="K339" s="246"/>
      <c r="L339" s="251"/>
      <c r="M339" s="252"/>
      <c r="N339" s="253"/>
      <c r="O339" s="253"/>
      <c r="P339" s="253"/>
      <c r="Q339" s="253"/>
      <c r="R339" s="253"/>
      <c r="S339" s="253"/>
      <c r="T339" s="254"/>
      <c r="U339" s="15"/>
      <c r="V339" s="15"/>
      <c r="W339" s="15"/>
      <c r="X339" s="15"/>
      <c r="Y339" s="15"/>
      <c r="Z339" s="15"/>
      <c r="AA339" s="15"/>
      <c r="AB339" s="15"/>
      <c r="AC339" s="15"/>
      <c r="AD339" s="15"/>
      <c r="AE339" s="15"/>
      <c r="AT339" s="255" t="s">
        <v>161</v>
      </c>
      <c r="AU339" s="255" t="s">
        <v>82</v>
      </c>
      <c r="AV339" s="15" t="s">
        <v>140</v>
      </c>
      <c r="AW339" s="15" t="s">
        <v>31</v>
      </c>
      <c r="AX339" s="15" t="s">
        <v>80</v>
      </c>
      <c r="AY339" s="255" t="s">
        <v>132</v>
      </c>
    </row>
    <row r="340" s="2" customFormat="1" ht="16.5" customHeight="1">
      <c r="A340" s="39"/>
      <c r="B340" s="40"/>
      <c r="C340" s="256" t="s">
        <v>477</v>
      </c>
      <c r="D340" s="256" t="s">
        <v>250</v>
      </c>
      <c r="E340" s="257" t="s">
        <v>478</v>
      </c>
      <c r="F340" s="258" t="s">
        <v>479</v>
      </c>
      <c r="G340" s="259" t="s">
        <v>138</v>
      </c>
      <c r="H340" s="260">
        <v>3.75</v>
      </c>
      <c r="I340" s="261"/>
      <c r="J340" s="262">
        <f>ROUND(I340*H340,2)</f>
        <v>0</v>
      </c>
      <c r="K340" s="258" t="s">
        <v>139</v>
      </c>
      <c r="L340" s="263"/>
      <c r="M340" s="264" t="s">
        <v>19</v>
      </c>
      <c r="N340" s="265" t="s">
        <v>43</v>
      </c>
      <c r="O340" s="85"/>
      <c r="P340" s="214">
        <f>O340*H340</f>
        <v>0</v>
      </c>
      <c r="Q340" s="214">
        <v>0</v>
      </c>
      <c r="R340" s="214">
        <f>Q340*H340</f>
        <v>0</v>
      </c>
      <c r="S340" s="214">
        <v>0</v>
      </c>
      <c r="T340" s="215">
        <f>S340*H340</f>
        <v>0</v>
      </c>
      <c r="U340" s="39"/>
      <c r="V340" s="39"/>
      <c r="W340" s="39"/>
      <c r="X340" s="39"/>
      <c r="Y340" s="39"/>
      <c r="Z340" s="39"/>
      <c r="AA340" s="39"/>
      <c r="AB340" s="39"/>
      <c r="AC340" s="39"/>
      <c r="AD340" s="39"/>
      <c r="AE340" s="39"/>
      <c r="AR340" s="216" t="s">
        <v>213</v>
      </c>
      <c r="AT340" s="216" t="s">
        <v>250</v>
      </c>
      <c r="AU340" s="216" t="s">
        <v>82</v>
      </c>
      <c r="AY340" s="18" t="s">
        <v>132</v>
      </c>
      <c r="BE340" s="217">
        <f>IF(N340="základní",J340,0)</f>
        <v>0</v>
      </c>
      <c r="BF340" s="217">
        <f>IF(N340="snížená",J340,0)</f>
        <v>0</v>
      </c>
      <c r="BG340" s="217">
        <f>IF(N340="zákl. přenesená",J340,0)</f>
        <v>0</v>
      </c>
      <c r="BH340" s="217">
        <f>IF(N340="sníž. přenesená",J340,0)</f>
        <v>0</v>
      </c>
      <c r="BI340" s="217">
        <f>IF(N340="nulová",J340,0)</f>
        <v>0</v>
      </c>
      <c r="BJ340" s="18" t="s">
        <v>80</v>
      </c>
      <c r="BK340" s="217">
        <f>ROUND(I340*H340,2)</f>
        <v>0</v>
      </c>
      <c r="BL340" s="18" t="s">
        <v>173</v>
      </c>
      <c r="BM340" s="216" t="s">
        <v>480</v>
      </c>
    </row>
    <row r="341" s="2" customFormat="1">
      <c r="A341" s="39"/>
      <c r="B341" s="40"/>
      <c r="C341" s="41"/>
      <c r="D341" s="218" t="s">
        <v>141</v>
      </c>
      <c r="E341" s="41"/>
      <c r="F341" s="219" t="s">
        <v>479</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141</v>
      </c>
      <c r="AU341" s="18" t="s">
        <v>82</v>
      </c>
    </row>
    <row r="342" s="2" customFormat="1" ht="21.75" customHeight="1">
      <c r="A342" s="39"/>
      <c r="B342" s="40"/>
      <c r="C342" s="205" t="s">
        <v>320</v>
      </c>
      <c r="D342" s="205" t="s">
        <v>135</v>
      </c>
      <c r="E342" s="206" t="s">
        <v>481</v>
      </c>
      <c r="F342" s="207" t="s">
        <v>482</v>
      </c>
      <c r="G342" s="208" t="s">
        <v>138</v>
      </c>
      <c r="H342" s="209">
        <v>3.75</v>
      </c>
      <c r="I342" s="210"/>
      <c r="J342" s="211">
        <f>ROUND(I342*H342,2)</f>
        <v>0</v>
      </c>
      <c r="K342" s="207" t="s">
        <v>139</v>
      </c>
      <c r="L342" s="45"/>
      <c r="M342" s="212" t="s">
        <v>19</v>
      </c>
      <c r="N342" s="213" t="s">
        <v>43</v>
      </c>
      <c r="O342" s="85"/>
      <c r="P342" s="214">
        <f>O342*H342</f>
        <v>0</v>
      </c>
      <c r="Q342" s="214">
        <v>0</v>
      </c>
      <c r="R342" s="214">
        <f>Q342*H342</f>
        <v>0</v>
      </c>
      <c r="S342" s="214">
        <v>0</v>
      </c>
      <c r="T342" s="215">
        <f>S342*H342</f>
        <v>0</v>
      </c>
      <c r="U342" s="39"/>
      <c r="V342" s="39"/>
      <c r="W342" s="39"/>
      <c r="X342" s="39"/>
      <c r="Y342" s="39"/>
      <c r="Z342" s="39"/>
      <c r="AA342" s="39"/>
      <c r="AB342" s="39"/>
      <c r="AC342" s="39"/>
      <c r="AD342" s="39"/>
      <c r="AE342" s="39"/>
      <c r="AR342" s="216" t="s">
        <v>173</v>
      </c>
      <c r="AT342" s="216" t="s">
        <v>135</v>
      </c>
      <c r="AU342" s="216" t="s">
        <v>82</v>
      </c>
      <c r="AY342" s="18" t="s">
        <v>132</v>
      </c>
      <c r="BE342" s="217">
        <f>IF(N342="základní",J342,0)</f>
        <v>0</v>
      </c>
      <c r="BF342" s="217">
        <f>IF(N342="snížená",J342,0)</f>
        <v>0</v>
      </c>
      <c r="BG342" s="217">
        <f>IF(N342="zákl. přenesená",J342,0)</f>
        <v>0</v>
      </c>
      <c r="BH342" s="217">
        <f>IF(N342="sníž. přenesená",J342,0)</f>
        <v>0</v>
      </c>
      <c r="BI342" s="217">
        <f>IF(N342="nulová",J342,0)</f>
        <v>0</v>
      </c>
      <c r="BJ342" s="18" t="s">
        <v>80</v>
      </c>
      <c r="BK342" s="217">
        <f>ROUND(I342*H342,2)</f>
        <v>0</v>
      </c>
      <c r="BL342" s="18" t="s">
        <v>173</v>
      </c>
      <c r="BM342" s="216" t="s">
        <v>483</v>
      </c>
    </row>
    <row r="343" s="2" customFormat="1">
      <c r="A343" s="39"/>
      <c r="B343" s="40"/>
      <c r="C343" s="41"/>
      <c r="D343" s="218" t="s">
        <v>141</v>
      </c>
      <c r="E343" s="41"/>
      <c r="F343" s="219" t="s">
        <v>482</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141</v>
      </c>
      <c r="AU343" s="18" t="s">
        <v>82</v>
      </c>
    </row>
    <row r="344" s="2" customFormat="1">
      <c r="A344" s="39"/>
      <c r="B344" s="40"/>
      <c r="C344" s="41"/>
      <c r="D344" s="218" t="s">
        <v>144</v>
      </c>
      <c r="E344" s="41"/>
      <c r="F344" s="223" t="s">
        <v>475</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144</v>
      </c>
      <c r="AU344" s="18" t="s">
        <v>82</v>
      </c>
    </row>
    <row r="345" s="2" customFormat="1" ht="16.5" customHeight="1">
      <c r="A345" s="39"/>
      <c r="B345" s="40"/>
      <c r="C345" s="205" t="s">
        <v>484</v>
      </c>
      <c r="D345" s="205" t="s">
        <v>135</v>
      </c>
      <c r="E345" s="206" t="s">
        <v>485</v>
      </c>
      <c r="F345" s="207" t="s">
        <v>486</v>
      </c>
      <c r="G345" s="208" t="s">
        <v>253</v>
      </c>
      <c r="H345" s="209">
        <v>4</v>
      </c>
      <c r="I345" s="210"/>
      <c r="J345" s="211">
        <f>ROUND(I345*H345,2)</f>
        <v>0</v>
      </c>
      <c r="K345" s="207" t="s">
        <v>139</v>
      </c>
      <c r="L345" s="45"/>
      <c r="M345" s="212" t="s">
        <v>19</v>
      </c>
      <c r="N345" s="213" t="s">
        <v>43</v>
      </c>
      <c r="O345" s="85"/>
      <c r="P345" s="214">
        <f>O345*H345</f>
        <v>0</v>
      </c>
      <c r="Q345" s="214">
        <v>0</v>
      </c>
      <c r="R345" s="214">
        <f>Q345*H345</f>
        <v>0</v>
      </c>
      <c r="S345" s="214">
        <v>0</v>
      </c>
      <c r="T345" s="215">
        <f>S345*H345</f>
        <v>0</v>
      </c>
      <c r="U345" s="39"/>
      <c r="V345" s="39"/>
      <c r="W345" s="39"/>
      <c r="X345" s="39"/>
      <c r="Y345" s="39"/>
      <c r="Z345" s="39"/>
      <c r="AA345" s="39"/>
      <c r="AB345" s="39"/>
      <c r="AC345" s="39"/>
      <c r="AD345" s="39"/>
      <c r="AE345" s="39"/>
      <c r="AR345" s="216" t="s">
        <v>173</v>
      </c>
      <c r="AT345" s="216" t="s">
        <v>135</v>
      </c>
      <c r="AU345" s="216" t="s">
        <v>82</v>
      </c>
      <c r="AY345" s="18" t="s">
        <v>132</v>
      </c>
      <c r="BE345" s="217">
        <f>IF(N345="základní",J345,0)</f>
        <v>0</v>
      </c>
      <c r="BF345" s="217">
        <f>IF(N345="snížená",J345,0)</f>
        <v>0</v>
      </c>
      <c r="BG345" s="217">
        <f>IF(N345="zákl. přenesená",J345,0)</f>
        <v>0</v>
      </c>
      <c r="BH345" s="217">
        <f>IF(N345="sníž. přenesená",J345,0)</f>
        <v>0</v>
      </c>
      <c r="BI345" s="217">
        <f>IF(N345="nulová",J345,0)</f>
        <v>0</v>
      </c>
      <c r="BJ345" s="18" t="s">
        <v>80</v>
      </c>
      <c r="BK345" s="217">
        <f>ROUND(I345*H345,2)</f>
        <v>0</v>
      </c>
      <c r="BL345" s="18" t="s">
        <v>173</v>
      </c>
      <c r="BM345" s="216" t="s">
        <v>487</v>
      </c>
    </row>
    <row r="346" s="2" customFormat="1">
      <c r="A346" s="39"/>
      <c r="B346" s="40"/>
      <c r="C346" s="41"/>
      <c r="D346" s="218" t="s">
        <v>141</v>
      </c>
      <c r="E346" s="41"/>
      <c r="F346" s="219" t="s">
        <v>486</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141</v>
      </c>
      <c r="AU346" s="18" t="s">
        <v>82</v>
      </c>
    </row>
    <row r="347" s="2" customFormat="1">
      <c r="A347" s="39"/>
      <c r="B347" s="40"/>
      <c r="C347" s="41"/>
      <c r="D347" s="218" t="s">
        <v>144</v>
      </c>
      <c r="E347" s="41"/>
      <c r="F347" s="223" t="s">
        <v>488</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144</v>
      </c>
      <c r="AU347" s="18" t="s">
        <v>82</v>
      </c>
    </row>
    <row r="348" s="2" customFormat="1" ht="21.75" customHeight="1">
      <c r="A348" s="39"/>
      <c r="B348" s="40"/>
      <c r="C348" s="205" t="s">
        <v>323</v>
      </c>
      <c r="D348" s="205" t="s">
        <v>135</v>
      </c>
      <c r="E348" s="206" t="s">
        <v>489</v>
      </c>
      <c r="F348" s="207" t="s">
        <v>490</v>
      </c>
      <c r="G348" s="208" t="s">
        <v>253</v>
      </c>
      <c r="H348" s="209">
        <v>2</v>
      </c>
      <c r="I348" s="210"/>
      <c r="J348" s="211">
        <f>ROUND(I348*H348,2)</f>
        <v>0</v>
      </c>
      <c r="K348" s="207" t="s">
        <v>139</v>
      </c>
      <c r="L348" s="45"/>
      <c r="M348" s="212" t="s">
        <v>19</v>
      </c>
      <c r="N348" s="213" t="s">
        <v>43</v>
      </c>
      <c r="O348" s="85"/>
      <c r="P348" s="214">
        <f>O348*H348</f>
        <v>0</v>
      </c>
      <c r="Q348" s="214">
        <v>0</v>
      </c>
      <c r="R348" s="214">
        <f>Q348*H348</f>
        <v>0</v>
      </c>
      <c r="S348" s="214">
        <v>0</v>
      </c>
      <c r="T348" s="215">
        <f>S348*H348</f>
        <v>0</v>
      </c>
      <c r="U348" s="39"/>
      <c r="V348" s="39"/>
      <c r="W348" s="39"/>
      <c r="X348" s="39"/>
      <c r="Y348" s="39"/>
      <c r="Z348" s="39"/>
      <c r="AA348" s="39"/>
      <c r="AB348" s="39"/>
      <c r="AC348" s="39"/>
      <c r="AD348" s="39"/>
      <c r="AE348" s="39"/>
      <c r="AR348" s="216" t="s">
        <v>173</v>
      </c>
      <c r="AT348" s="216" t="s">
        <v>135</v>
      </c>
      <c r="AU348" s="216" t="s">
        <v>82</v>
      </c>
      <c r="AY348" s="18" t="s">
        <v>132</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173</v>
      </c>
      <c r="BM348" s="216" t="s">
        <v>491</v>
      </c>
    </row>
    <row r="349" s="2" customFormat="1">
      <c r="A349" s="39"/>
      <c r="B349" s="40"/>
      <c r="C349" s="41"/>
      <c r="D349" s="218" t="s">
        <v>141</v>
      </c>
      <c r="E349" s="41"/>
      <c r="F349" s="219" t="s">
        <v>490</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141</v>
      </c>
      <c r="AU349" s="18" t="s">
        <v>82</v>
      </c>
    </row>
    <row r="350" s="2" customFormat="1">
      <c r="A350" s="39"/>
      <c r="B350" s="40"/>
      <c r="C350" s="41"/>
      <c r="D350" s="218" t="s">
        <v>144</v>
      </c>
      <c r="E350" s="41"/>
      <c r="F350" s="223" t="s">
        <v>488</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144</v>
      </c>
      <c r="AU350" s="18" t="s">
        <v>82</v>
      </c>
    </row>
    <row r="351" s="2" customFormat="1" ht="24.15" customHeight="1">
      <c r="A351" s="39"/>
      <c r="B351" s="40"/>
      <c r="C351" s="205" t="s">
        <v>492</v>
      </c>
      <c r="D351" s="205" t="s">
        <v>135</v>
      </c>
      <c r="E351" s="206" t="s">
        <v>493</v>
      </c>
      <c r="F351" s="207" t="s">
        <v>494</v>
      </c>
      <c r="G351" s="208" t="s">
        <v>212</v>
      </c>
      <c r="H351" s="209">
        <v>0.084000000000000005</v>
      </c>
      <c r="I351" s="210"/>
      <c r="J351" s="211">
        <f>ROUND(I351*H351,2)</f>
        <v>0</v>
      </c>
      <c r="K351" s="207" t="s">
        <v>139</v>
      </c>
      <c r="L351" s="45"/>
      <c r="M351" s="212" t="s">
        <v>19</v>
      </c>
      <c r="N351" s="213" t="s">
        <v>43</v>
      </c>
      <c r="O351" s="85"/>
      <c r="P351" s="214">
        <f>O351*H351</f>
        <v>0</v>
      </c>
      <c r="Q351" s="214">
        <v>0</v>
      </c>
      <c r="R351" s="214">
        <f>Q351*H351</f>
        <v>0</v>
      </c>
      <c r="S351" s="214">
        <v>0</v>
      </c>
      <c r="T351" s="215">
        <f>S351*H351</f>
        <v>0</v>
      </c>
      <c r="U351" s="39"/>
      <c r="V351" s="39"/>
      <c r="W351" s="39"/>
      <c r="X351" s="39"/>
      <c r="Y351" s="39"/>
      <c r="Z351" s="39"/>
      <c r="AA351" s="39"/>
      <c r="AB351" s="39"/>
      <c r="AC351" s="39"/>
      <c r="AD351" s="39"/>
      <c r="AE351" s="39"/>
      <c r="AR351" s="216" t="s">
        <v>173</v>
      </c>
      <c r="AT351" s="216" t="s">
        <v>135</v>
      </c>
      <c r="AU351" s="216" t="s">
        <v>82</v>
      </c>
      <c r="AY351" s="18" t="s">
        <v>132</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173</v>
      </c>
      <c r="BM351" s="216" t="s">
        <v>495</v>
      </c>
    </row>
    <row r="352" s="2" customFormat="1">
      <c r="A352" s="39"/>
      <c r="B352" s="40"/>
      <c r="C352" s="41"/>
      <c r="D352" s="218" t="s">
        <v>141</v>
      </c>
      <c r="E352" s="41"/>
      <c r="F352" s="219" t="s">
        <v>494</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141</v>
      </c>
      <c r="AU352" s="18" t="s">
        <v>82</v>
      </c>
    </row>
    <row r="353" s="2" customFormat="1">
      <c r="A353" s="39"/>
      <c r="B353" s="40"/>
      <c r="C353" s="41"/>
      <c r="D353" s="218" t="s">
        <v>144</v>
      </c>
      <c r="E353" s="41"/>
      <c r="F353" s="223" t="s">
        <v>496</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144</v>
      </c>
      <c r="AU353" s="18" t="s">
        <v>82</v>
      </c>
    </row>
    <row r="354" s="12" customFormat="1" ht="22.8" customHeight="1">
      <c r="A354" s="12"/>
      <c r="B354" s="189"/>
      <c r="C354" s="190"/>
      <c r="D354" s="191" t="s">
        <v>71</v>
      </c>
      <c r="E354" s="203" t="s">
        <v>497</v>
      </c>
      <c r="F354" s="203" t="s">
        <v>498</v>
      </c>
      <c r="G354" s="190"/>
      <c r="H354" s="190"/>
      <c r="I354" s="193"/>
      <c r="J354" s="204">
        <f>BK354</f>
        <v>0</v>
      </c>
      <c r="K354" s="190"/>
      <c r="L354" s="195"/>
      <c r="M354" s="196"/>
      <c r="N354" s="197"/>
      <c r="O354" s="197"/>
      <c r="P354" s="198">
        <f>SUM(P355:P394)</f>
        <v>0</v>
      </c>
      <c r="Q354" s="197"/>
      <c r="R354" s="198">
        <f>SUM(R355:R394)</f>
        <v>0</v>
      </c>
      <c r="S354" s="197"/>
      <c r="T354" s="199">
        <f>SUM(T355:T394)</f>
        <v>0</v>
      </c>
      <c r="U354" s="12"/>
      <c r="V354" s="12"/>
      <c r="W354" s="12"/>
      <c r="X354" s="12"/>
      <c r="Y354" s="12"/>
      <c r="Z354" s="12"/>
      <c r="AA354" s="12"/>
      <c r="AB354" s="12"/>
      <c r="AC354" s="12"/>
      <c r="AD354" s="12"/>
      <c r="AE354" s="12"/>
      <c r="AR354" s="200" t="s">
        <v>82</v>
      </c>
      <c r="AT354" s="201" t="s">
        <v>71</v>
      </c>
      <c r="AU354" s="201" t="s">
        <v>80</v>
      </c>
      <c r="AY354" s="200" t="s">
        <v>132</v>
      </c>
      <c r="BK354" s="202">
        <f>SUM(BK355:BK394)</f>
        <v>0</v>
      </c>
    </row>
    <row r="355" s="2" customFormat="1" ht="21.75" customHeight="1">
      <c r="A355" s="39"/>
      <c r="B355" s="40"/>
      <c r="C355" s="205" t="s">
        <v>330</v>
      </c>
      <c r="D355" s="205" t="s">
        <v>135</v>
      </c>
      <c r="E355" s="206" t="s">
        <v>499</v>
      </c>
      <c r="F355" s="207" t="s">
        <v>500</v>
      </c>
      <c r="G355" s="208" t="s">
        <v>138</v>
      </c>
      <c r="H355" s="209">
        <v>1.2250000000000001</v>
      </c>
      <c r="I355" s="210"/>
      <c r="J355" s="211">
        <f>ROUND(I355*H355,2)</f>
        <v>0</v>
      </c>
      <c r="K355" s="207" t="s">
        <v>139</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173</v>
      </c>
      <c r="AT355" s="216" t="s">
        <v>135</v>
      </c>
      <c r="AU355" s="216" t="s">
        <v>82</v>
      </c>
      <c r="AY355" s="18" t="s">
        <v>132</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173</v>
      </c>
      <c r="BM355" s="216" t="s">
        <v>501</v>
      </c>
    </row>
    <row r="356" s="2" customFormat="1">
      <c r="A356" s="39"/>
      <c r="B356" s="40"/>
      <c r="C356" s="41"/>
      <c r="D356" s="218" t="s">
        <v>141</v>
      </c>
      <c r="E356" s="41"/>
      <c r="F356" s="219" t="s">
        <v>500</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141</v>
      </c>
      <c r="AU356" s="18" t="s">
        <v>82</v>
      </c>
    </row>
    <row r="357" s="2" customFormat="1" ht="16.5" customHeight="1">
      <c r="A357" s="39"/>
      <c r="B357" s="40"/>
      <c r="C357" s="205" t="s">
        <v>502</v>
      </c>
      <c r="D357" s="205" t="s">
        <v>135</v>
      </c>
      <c r="E357" s="206" t="s">
        <v>503</v>
      </c>
      <c r="F357" s="207" t="s">
        <v>504</v>
      </c>
      <c r="G357" s="208" t="s">
        <v>138</v>
      </c>
      <c r="H357" s="209">
        <v>1.2250000000000001</v>
      </c>
      <c r="I357" s="210"/>
      <c r="J357" s="211">
        <f>ROUND(I357*H357,2)</f>
        <v>0</v>
      </c>
      <c r="K357" s="207" t="s">
        <v>139</v>
      </c>
      <c r="L357" s="45"/>
      <c r="M357" s="212" t="s">
        <v>19</v>
      </c>
      <c r="N357" s="213" t="s">
        <v>43</v>
      </c>
      <c r="O357" s="85"/>
      <c r="P357" s="214">
        <f>O357*H357</f>
        <v>0</v>
      </c>
      <c r="Q357" s="214">
        <v>0</v>
      </c>
      <c r="R357" s="214">
        <f>Q357*H357</f>
        <v>0</v>
      </c>
      <c r="S357" s="214">
        <v>0</v>
      </c>
      <c r="T357" s="215">
        <f>S357*H357</f>
        <v>0</v>
      </c>
      <c r="U357" s="39"/>
      <c r="V357" s="39"/>
      <c r="W357" s="39"/>
      <c r="X357" s="39"/>
      <c r="Y357" s="39"/>
      <c r="Z357" s="39"/>
      <c r="AA357" s="39"/>
      <c r="AB357" s="39"/>
      <c r="AC357" s="39"/>
      <c r="AD357" s="39"/>
      <c r="AE357" s="39"/>
      <c r="AR357" s="216" t="s">
        <v>173</v>
      </c>
      <c r="AT357" s="216" t="s">
        <v>135</v>
      </c>
      <c r="AU357" s="216" t="s">
        <v>82</v>
      </c>
      <c r="AY357" s="18" t="s">
        <v>132</v>
      </c>
      <c r="BE357" s="217">
        <f>IF(N357="základní",J357,0)</f>
        <v>0</v>
      </c>
      <c r="BF357" s="217">
        <f>IF(N357="snížená",J357,0)</f>
        <v>0</v>
      </c>
      <c r="BG357" s="217">
        <f>IF(N357="zákl. přenesená",J357,0)</f>
        <v>0</v>
      </c>
      <c r="BH357" s="217">
        <f>IF(N357="sníž. přenesená",J357,0)</f>
        <v>0</v>
      </c>
      <c r="BI357" s="217">
        <f>IF(N357="nulová",J357,0)</f>
        <v>0</v>
      </c>
      <c r="BJ357" s="18" t="s">
        <v>80</v>
      </c>
      <c r="BK357" s="217">
        <f>ROUND(I357*H357,2)</f>
        <v>0</v>
      </c>
      <c r="BL357" s="18" t="s">
        <v>173</v>
      </c>
      <c r="BM357" s="216" t="s">
        <v>505</v>
      </c>
    </row>
    <row r="358" s="2" customFormat="1">
      <c r="A358" s="39"/>
      <c r="B358" s="40"/>
      <c r="C358" s="41"/>
      <c r="D358" s="218" t="s">
        <v>141</v>
      </c>
      <c r="E358" s="41"/>
      <c r="F358" s="219" t="s">
        <v>504</v>
      </c>
      <c r="G358" s="41"/>
      <c r="H358" s="41"/>
      <c r="I358" s="220"/>
      <c r="J358" s="41"/>
      <c r="K358" s="41"/>
      <c r="L358" s="45"/>
      <c r="M358" s="221"/>
      <c r="N358" s="222"/>
      <c r="O358" s="85"/>
      <c r="P358" s="85"/>
      <c r="Q358" s="85"/>
      <c r="R358" s="85"/>
      <c r="S358" s="85"/>
      <c r="T358" s="86"/>
      <c r="U358" s="39"/>
      <c r="V358" s="39"/>
      <c r="W358" s="39"/>
      <c r="X358" s="39"/>
      <c r="Y358" s="39"/>
      <c r="Z358" s="39"/>
      <c r="AA358" s="39"/>
      <c r="AB358" s="39"/>
      <c r="AC358" s="39"/>
      <c r="AD358" s="39"/>
      <c r="AE358" s="39"/>
      <c r="AT358" s="18" t="s">
        <v>141</v>
      </c>
      <c r="AU358" s="18" t="s">
        <v>82</v>
      </c>
    </row>
    <row r="359" s="2" customFormat="1" ht="16.5" customHeight="1">
      <c r="A359" s="39"/>
      <c r="B359" s="40"/>
      <c r="C359" s="205" t="s">
        <v>335</v>
      </c>
      <c r="D359" s="205" t="s">
        <v>135</v>
      </c>
      <c r="E359" s="206" t="s">
        <v>506</v>
      </c>
      <c r="F359" s="207" t="s">
        <v>507</v>
      </c>
      <c r="G359" s="208" t="s">
        <v>138</v>
      </c>
      <c r="H359" s="209">
        <v>1.2250000000000001</v>
      </c>
      <c r="I359" s="210"/>
      <c r="J359" s="211">
        <f>ROUND(I359*H359,2)</f>
        <v>0</v>
      </c>
      <c r="K359" s="207" t="s">
        <v>139</v>
      </c>
      <c r="L359" s="45"/>
      <c r="M359" s="212" t="s">
        <v>19</v>
      </c>
      <c r="N359" s="213" t="s">
        <v>43</v>
      </c>
      <c r="O359" s="85"/>
      <c r="P359" s="214">
        <f>O359*H359</f>
        <v>0</v>
      </c>
      <c r="Q359" s="214">
        <v>0</v>
      </c>
      <c r="R359" s="214">
        <f>Q359*H359</f>
        <v>0</v>
      </c>
      <c r="S359" s="214">
        <v>0</v>
      </c>
      <c r="T359" s="215">
        <f>S359*H359</f>
        <v>0</v>
      </c>
      <c r="U359" s="39"/>
      <c r="V359" s="39"/>
      <c r="W359" s="39"/>
      <c r="X359" s="39"/>
      <c r="Y359" s="39"/>
      <c r="Z359" s="39"/>
      <c r="AA359" s="39"/>
      <c r="AB359" s="39"/>
      <c r="AC359" s="39"/>
      <c r="AD359" s="39"/>
      <c r="AE359" s="39"/>
      <c r="AR359" s="216" t="s">
        <v>173</v>
      </c>
      <c r="AT359" s="216" t="s">
        <v>135</v>
      </c>
      <c r="AU359" s="216" t="s">
        <v>82</v>
      </c>
      <c r="AY359" s="18" t="s">
        <v>132</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173</v>
      </c>
      <c r="BM359" s="216" t="s">
        <v>508</v>
      </c>
    </row>
    <row r="360" s="2" customFormat="1">
      <c r="A360" s="39"/>
      <c r="B360" s="40"/>
      <c r="C360" s="41"/>
      <c r="D360" s="218" t="s">
        <v>141</v>
      </c>
      <c r="E360" s="41"/>
      <c r="F360" s="219" t="s">
        <v>507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141</v>
      </c>
      <c r="AU360" s="18" t="s">
        <v>82</v>
      </c>
    </row>
    <row r="361" s="2" customFormat="1" ht="16.5" customHeight="1">
      <c r="A361" s="39"/>
      <c r="B361" s="40"/>
      <c r="C361" s="205" t="s">
        <v>509</v>
      </c>
      <c r="D361" s="205" t="s">
        <v>135</v>
      </c>
      <c r="E361" s="206" t="s">
        <v>510</v>
      </c>
      <c r="F361" s="207" t="s">
        <v>511</v>
      </c>
      <c r="G361" s="208" t="s">
        <v>138</v>
      </c>
      <c r="H361" s="209">
        <v>1.2250000000000001</v>
      </c>
      <c r="I361" s="210"/>
      <c r="J361" s="211">
        <f>ROUND(I361*H361,2)</f>
        <v>0</v>
      </c>
      <c r="K361" s="207" t="s">
        <v>139</v>
      </c>
      <c r="L361" s="45"/>
      <c r="M361" s="212" t="s">
        <v>19</v>
      </c>
      <c r="N361" s="213" t="s">
        <v>43</v>
      </c>
      <c r="O361" s="85"/>
      <c r="P361" s="214">
        <f>O361*H361</f>
        <v>0</v>
      </c>
      <c r="Q361" s="214">
        <v>0</v>
      </c>
      <c r="R361" s="214">
        <f>Q361*H361</f>
        <v>0</v>
      </c>
      <c r="S361" s="214">
        <v>0</v>
      </c>
      <c r="T361" s="215">
        <f>S361*H361</f>
        <v>0</v>
      </c>
      <c r="U361" s="39"/>
      <c r="V361" s="39"/>
      <c r="W361" s="39"/>
      <c r="X361" s="39"/>
      <c r="Y361" s="39"/>
      <c r="Z361" s="39"/>
      <c r="AA361" s="39"/>
      <c r="AB361" s="39"/>
      <c r="AC361" s="39"/>
      <c r="AD361" s="39"/>
      <c r="AE361" s="39"/>
      <c r="AR361" s="216" t="s">
        <v>173</v>
      </c>
      <c r="AT361" s="216" t="s">
        <v>135</v>
      </c>
      <c r="AU361" s="216" t="s">
        <v>82</v>
      </c>
      <c r="AY361" s="18" t="s">
        <v>132</v>
      </c>
      <c r="BE361" s="217">
        <f>IF(N361="základní",J361,0)</f>
        <v>0</v>
      </c>
      <c r="BF361" s="217">
        <f>IF(N361="snížená",J361,0)</f>
        <v>0</v>
      </c>
      <c r="BG361" s="217">
        <f>IF(N361="zákl. přenesená",J361,0)</f>
        <v>0</v>
      </c>
      <c r="BH361" s="217">
        <f>IF(N361="sníž. přenesená",J361,0)</f>
        <v>0</v>
      </c>
      <c r="BI361" s="217">
        <f>IF(N361="nulová",J361,0)</f>
        <v>0</v>
      </c>
      <c r="BJ361" s="18" t="s">
        <v>80</v>
      </c>
      <c r="BK361" s="217">
        <f>ROUND(I361*H361,2)</f>
        <v>0</v>
      </c>
      <c r="BL361" s="18" t="s">
        <v>173</v>
      </c>
      <c r="BM361" s="216" t="s">
        <v>512</v>
      </c>
    </row>
    <row r="362" s="2" customFormat="1">
      <c r="A362" s="39"/>
      <c r="B362" s="40"/>
      <c r="C362" s="41"/>
      <c r="D362" s="218" t="s">
        <v>141</v>
      </c>
      <c r="E362" s="41"/>
      <c r="F362" s="219" t="s">
        <v>511</v>
      </c>
      <c r="G362" s="41"/>
      <c r="H362" s="41"/>
      <c r="I362" s="220"/>
      <c r="J362" s="41"/>
      <c r="K362" s="41"/>
      <c r="L362" s="45"/>
      <c r="M362" s="221"/>
      <c r="N362" s="222"/>
      <c r="O362" s="85"/>
      <c r="P362" s="85"/>
      <c r="Q362" s="85"/>
      <c r="R362" s="85"/>
      <c r="S362" s="85"/>
      <c r="T362" s="86"/>
      <c r="U362" s="39"/>
      <c r="V362" s="39"/>
      <c r="W362" s="39"/>
      <c r="X362" s="39"/>
      <c r="Y362" s="39"/>
      <c r="Z362" s="39"/>
      <c r="AA362" s="39"/>
      <c r="AB362" s="39"/>
      <c r="AC362" s="39"/>
      <c r="AD362" s="39"/>
      <c r="AE362" s="39"/>
      <c r="AT362" s="18" t="s">
        <v>141</v>
      </c>
      <c r="AU362" s="18" t="s">
        <v>82</v>
      </c>
    </row>
    <row r="363" s="2" customFormat="1" ht="16.5" customHeight="1">
      <c r="A363" s="39"/>
      <c r="B363" s="40"/>
      <c r="C363" s="205" t="s">
        <v>339</v>
      </c>
      <c r="D363" s="205" t="s">
        <v>135</v>
      </c>
      <c r="E363" s="206" t="s">
        <v>513</v>
      </c>
      <c r="F363" s="207" t="s">
        <v>514</v>
      </c>
      <c r="G363" s="208" t="s">
        <v>138</v>
      </c>
      <c r="H363" s="209">
        <v>1.2250000000000001</v>
      </c>
      <c r="I363" s="210"/>
      <c r="J363" s="211">
        <f>ROUND(I363*H363,2)</f>
        <v>0</v>
      </c>
      <c r="K363" s="207" t="s">
        <v>139</v>
      </c>
      <c r="L363" s="45"/>
      <c r="M363" s="212" t="s">
        <v>19</v>
      </c>
      <c r="N363" s="213" t="s">
        <v>43</v>
      </c>
      <c r="O363" s="85"/>
      <c r="P363" s="214">
        <f>O363*H363</f>
        <v>0</v>
      </c>
      <c r="Q363" s="214">
        <v>0</v>
      </c>
      <c r="R363" s="214">
        <f>Q363*H363</f>
        <v>0</v>
      </c>
      <c r="S363" s="214">
        <v>0</v>
      </c>
      <c r="T363" s="215">
        <f>S363*H363</f>
        <v>0</v>
      </c>
      <c r="U363" s="39"/>
      <c r="V363" s="39"/>
      <c r="W363" s="39"/>
      <c r="X363" s="39"/>
      <c r="Y363" s="39"/>
      <c r="Z363" s="39"/>
      <c r="AA363" s="39"/>
      <c r="AB363" s="39"/>
      <c r="AC363" s="39"/>
      <c r="AD363" s="39"/>
      <c r="AE363" s="39"/>
      <c r="AR363" s="216" t="s">
        <v>173</v>
      </c>
      <c r="AT363" s="216" t="s">
        <v>135</v>
      </c>
      <c r="AU363" s="216" t="s">
        <v>82</v>
      </c>
      <c r="AY363" s="18" t="s">
        <v>132</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173</v>
      </c>
      <c r="BM363" s="216" t="s">
        <v>515</v>
      </c>
    </row>
    <row r="364" s="2" customFormat="1">
      <c r="A364" s="39"/>
      <c r="B364" s="40"/>
      <c r="C364" s="41"/>
      <c r="D364" s="218" t="s">
        <v>141</v>
      </c>
      <c r="E364" s="41"/>
      <c r="F364" s="219" t="s">
        <v>514</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141</v>
      </c>
      <c r="AU364" s="18" t="s">
        <v>82</v>
      </c>
    </row>
    <row r="365" s="2" customFormat="1" ht="16.5" customHeight="1">
      <c r="A365" s="39"/>
      <c r="B365" s="40"/>
      <c r="C365" s="205" t="s">
        <v>516</v>
      </c>
      <c r="D365" s="205" t="s">
        <v>135</v>
      </c>
      <c r="E365" s="206" t="s">
        <v>517</v>
      </c>
      <c r="F365" s="207" t="s">
        <v>518</v>
      </c>
      <c r="G365" s="208" t="s">
        <v>138</v>
      </c>
      <c r="H365" s="209">
        <v>1.2250000000000001</v>
      </c>
      <c r="I365" s="210"/>
      <c r="J365" s="211">
        <f>ROUND(I365*H365,2)</f>
        <v>0</v>
      </c>
      <c r="K365" s="207" t="s">
        <v>139</v>
      </c>
      <c r="L365" s="45"/>
      <c r="M365" s="212" t="s">
        <v>19</v>
      </c>
      <c r="N365" s="213" t="s">
        <v>43</v>
      </c>
      <c r="O365" s="85"/>
      <c r="P365" s="214">
        <f>O365*H365</f>
        <v>0</v>
      </c>
      <c r="Q365" s="214">
        <v>0</v>
      </c>
      <c r="R365" s="214">
        <f>Q365*H365</f>
        <v>0</v>
      </c>
      <c r="S365" s="214">
        <v>0</v>
      </c>
      <c r="T365" s="215">
        <f>S365*H365</f>
        <v>0</v>
      </c>
      <c r="U365" s="39"/>
      <c r="V365" s="39"/>
      <c r="W365" s="39"/>
      <c r="X365" s="39"/>
      <c r="Y365" s="39"/>
      <c r="Z365" s="39"/>
      <c r="AA365" s="39"/>
      <c r="AB365" s="39"/>
      <c r="AC365" s="39"/>
      <c r="AD365" s="39"/>
      <c r="AE365" s="39"/>
      <c r="AR365" s="216" t="s">
        <v>173</v>
      </c>
      <c r="AT365" s="216" t="s">
        <v>135</v>
      </c>
      <c r="AU365" s="216" t="s">
        <v>82</v>
      </c>
      <c r="AY365" s="18" t="s">
        <v>132</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173</v>
      </c>
      <c r="BM365" s="216" t="s">
        <v>519</v>
      </c>
    </row>
    <row r="366" s="2" customFormat="1">
      <c r="A366" s="39"/>
      <c r="B366" s="40"/>
      <c r="C366" s="41"/>
      <c r="D366" s="218" t="s">
        <v>141</v>
      </c>
      <c r="E366" s="41"/>
      <c r="F366" s="219" t="s">
        <v>518</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141</v>
      </c>
      <c r="AU366" s="18" t="s">
        <v>82</v>
      </c>
    </row>
    <row r="367" s="14" customFormat="1">
      <c r="A367" s="14"/>
      <c r="B367" s="234"/>
      <c r="C367" s="235"/>
      <c r="D367" s="218" t="s">
        <v>161</v>
      </c>
      <c r="E367" s="236" t="s">
        <v>19</v>
      </c>
      <c r="F367" s="237" t="s">
        <v>520</v>
      </c>
      <c r="G367" s="235"/>
      <c r="H367" s="238">
        <v>1.2250000000000001</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161</v>
      </c>
      <c r="AU367" s="244" t="s">
        <v>82</v>
      </c>
      <c r="AV367" s="14" t="s">
        <v>82</v>
      </c>
      <c r="AW367" s="14" t="s">
        <v>31</v>
      </c>
      <c r="AX367" s="14" t="s">
        <v>72</v>
      </c>
      <c r="AY367" s="244" t="s">
        <v>132</v>
      </c>
    </row>
    <row r="368" s="15" customFormat="1">
      <c r="A368" s="15"/>
      <c r="B368" s="245"/>
      <c r="C368" s="246"/>
      <c r="D368" s="218" t="s">
        <v>161</v>
      </c>
      <c r="E368" s="247" t="s">
        <v>19</v>
      </c>
      <c r="F368" s="248" t="s">
        <v>166</v>
      </c>
      <c r="G368" s="246"/>
      <c r="H368" s="249">
        <v>1.2250000000000001</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161</v>
      </c>
      <c r="AU368" s="255" t="s">
        <v>82</v>
      </c>
      <c r="AV368" s="15" t="s">
        <v>140</v>
      </c>
      <c r="AW368" s="15" t="s">
        <v>31</v>
      </c>
      <c r="AX368" s="15" t="s">
        <v>80</v>
      </c>
      <c r="AY368" s="255" t="s">
        <v>132</v>
      </c>
    </row>
    <row r="369" s="2" customFormat="1" ht="16.5" customHeight="1">
      <c r="A369" s="39"/>
      <c r="B369" s="40"/>
      <c r="C369" s="205" t="s">
        <v>342</v>
      </c>
      <c r="D369" s="205" t="s">
        <v>135</v>
      </c>
      <c r="E369" s="206" t="s">
        <v>521</v>
      </c>
      <c r="F369" s="207" t="s">
        <v>522</v>
      </c>
      <c r="G369" s="208" t="s">
        <v>138</v>
      </c>
      <c r="H369" s="209">
        <v>20.808</v>
      </c>
      <c r="I369" s="210"/>
      <c r="J369" s="211">
        <f>ROUND(I369*H369,2)</f>
        <v>0</v>
      </c>
      <c r="K369" s="207" t="s">
        <v>139</v>
      </c>
      <c r="L369" s="45"/>
      <c r="M369" s="212" t="s">
        <v>19</v>
      </c>
      <c r="N369" s="213" t="s">
        <v>43</v>
      </c>
      <c r="O369" s="85"/>
      <c r="P369" s="214">
        <f>O369*H369</f>
        <v>0</v>
      </c>
      <c r="Q369" s="214">
        <v>0</v>
      </c>
      <c r="R369" s="214">
        <f>Q369*H369</f>
        <v>0</v>
      </c>
      <c r="S369" s="214">
        <v>0</v>
      </c>
      <c r="T369" s="215">
        <f>S369*H369</f>
        <v>0</v>
      </c>
      <c r="U369" s="39"/>
      <c r="V369" s="39"/>
      <c r="W369" s="39"/>
      <c r="X369" s="39"/>
      <c r="Y369" s="39"/>
      <c r="Z369" s="39"/>
      <c r="AA369" s="39"/>
      <c r="AB369" s="39"/>
      <c r="AC369" s="39"/>
      <c r="AD369" s="39"/>
      <c r="AE369" s="39"/>
      <c r="AR369" s="216" t="s">
        <v>173</v>
      </c>
      <c r="AT369" s="216" t="s">
        <v>135</v>
      </c>
      <c r="AU369" s="216" t="s">
        <v>82</v>
      </c>
      <c r="AY369" s="18" t="s">
        <v>132</v>
      </c>
      <c r="BE369" s="217">
        <f>IF(N369="základní",J369,0)</f>
        <v>0</v>
      </c>
      <c r="BF369" s="217">
        <f>IF(N369="snížená",J369,0)</f>
        <v>0</v>
      </c>
      <c r="BG369" s="217">
        <f>IF(N369="zákl. přenesená",J369,0)</f>
        <v>0</v>
      </c>
      <c r="BH369" s="217">
        <f>IF(N369="sníž. přenesená",J369,0)</f>
        <v>0</v>
      </c>
      <c r="BI369" s="217">
        <f>IF(N369="nulová",J369,0)</f>
        <v>0</v>
      </c>
      <c r="BJ369" s="18" t="s">
        <v>80</v>
      </c>
      <c r="BK369" s="217">
        <f>ROUND(I369*H369,2)</f>
        <v>0</v>
      </c>
      <c r="BL369" s="18" t="s">
        <v>173</v>
      </c>
      <c r="BM369" s="216" t="s">
        <v>523</v>
      </c>
    </row>
    <row r="370" s="2" customFormat="1">
      <c r="A370" s="39"/>
      <c r="B370" s="40"/>
      <c r="C370" s="41"/>
      <c r="D370" s="218" t="s">
        <v>141</v>
      </c>
      <c r="E370" s="41"/>
      <c r="F370" s="219" t="s">
        <v>522</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141</v>
      </c>
      <c r="AU370" s="18" t="s">
        <v>82</v>
      </c>
    </row>
    <row r="371" s="2" customFormat="1" ht="21.75" customHeight="1">
      <c r="A371" s="39"/>
      <c r="B371" s="40"/>
      <c r="C371" s="205" t="s">
        <v>524</v>
      </c>
      <c r="D371" s="205" t="s">
        <v>135</v>
      </c>
      <c r="E371" s="206" t="s">
        <v>525</v>
      </c>
      <c r="F371" s="207" t="s">
        <v>526</v>
      </c>
      <c r="G371" s="208" t="s">
        <v>138</v>
      </c>
      <c r="H371" s="209">
        <v>20.808</v>
      </c>
      <c r="I371" s="210"/>
      <c r="J371" s="211">
        <f>ROUND(I371*H371,2)</f>
        <v>0</v>
      </c>
      <c r="K371" s="207" t="s">
        <v>139</v>
      </c>
      <c r="L371" s="45"/>
      <c r="M371" s="212" t="s">
        <v>19</v>
      </c>
      <c r="N371" s="213" t="s">
        <v>43</v>
      </c>
      <c r="O371" s="85"/>
      <c r="P371" s="214">
        <f>O371*H371</f>
        <v>0</v>
      </c>
      <c r="Q371" s="214">
        <v>0</v>
      </c>
      <c r="R371" s="214">
        <f>Q371*H371</f>
        <v>0</v>
      </c>
      <c r="S371" s="214">
        <v>0</v>
      </c>
      <c r="T371" s="215">
        <f>S371*H371</f>
        <v>0</v>
      </c>
      <c r="U371" s="39"/>
      <c r="V371" s="39"/>
      <c r="W371" s="39"/>
      <c r="X371" s="39"/>
      <c r="Y371" s="39"/>
      <c r="Z371" s="39"/>
      <c r="AA371" s="39"/>
      <c r="AB371" s="39"/>
      <c r="AC371" s="39"/>
      <c r="AD371" s="39"/>
      <c r="AE371" s="39"/>
      <c r="AR371" s="216" t="s">
        <v>173</v>
      </c>
      <c r="AT371" s="216" t="s">
        <v>135</v>
      </c>
      <c r="AU371" s="216" t="s">
        <v>82</v>
      </c>
      <c r="AY371" s="18" t="s">
        <v>132</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173</v>
      </c>
      <c r="BM371" s="216" t="s">
        <v>527</v>
      </c>
    </row>
    <row r="372" s="2" customFormat="1">
      <c r="A372" s="39"/>
      <c r="B372" s="40"/>
      <c r="C372" s="41"/>
      <c r="D372" s="218" t="s">
        <v>141</v>
      </c>
      <c r="E372" s="41"/>
      <c r="F372" s="219" t="s">
        <v>526</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141</v>
      </c>
      <c r="AU372" s="18" t="s">
        <v>82</v>
      </c>
    </row>
    <row r="373" s="2" customFormat="1" ht="16.5" customHeight="1">
      <c r="A373" s="39"/>
      <c r="B373" s="40"/>
      <c r="C373" s="205" t="s">
        <v>347</v>
      </c>
      <c r="D373" s="205" t="s">
        <v>135</v>
      </c>
      <c r="E373" s="206" t="s">
        <v>528</v>
      </c>
      <c r="F373" s="207" t="s">
        <v>529</v>
      </c>
      <c r="G373" s="208" t="s">
        <v>138</v>
      </c>
      <c r="H373" s="209">
        <v>20.808</v>
      </c>
      <c r="I373" s="210"/>
      <c r="J373" s="211">
        <f>ROUND(I373*H373,2)</f>
        <v>0</v>
      </c>
      <c r="K373" s="207" t="s">
        <v>139</v>
      </c>
      <c r="L373" s="45"/>
      <c r="M373" s="212" t="s">
        <v>19</v>
      </c>
      <c r="N373" s="213" t="s">
        <v>43</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173</v>
      </c>
      <c r="AT373" s="216" t="s">
        <v>135</v>
      </c>
      <c r="AU373" s="216" t="s">
        <v>82</v>
      </c>
      <c r="AY373" s="18" t="s">
        <v>132</v>
      </c>
      <c r="BE373" s="217">
        <f>IF(N373="základní",J373,0)</f>
        <v>0</v>
      </c>
      <c r="BF373" s="217">
        <f>IF(N373="snížená",J373,0)</f>
        <v>0</v>
      </c>
      <c r="BG373" s="217">
        <f>IF(N373="zákl. přenesená",J373,0)</f>
        <v>0</v>
      </c>
      <c r="BH373" s="217">
        <f>IF(N373="sníž. přenesená",J373,0)</f>
        <v>0</v>
      </c>
      <c r="BI373" s="217">
        <f>IF(N373="nulová",J373,0)</f>
        <v>0</v>
      </c>
      <c r="BJ373" s="18" t="s">
        <v>80</v>
      </c>
      <c r="BK373" s="217">
        <f>ROUND(I373*H373,2)</f>
        <v>0</v>
      </c>
      <c r="BL373" s="18" t="s">
        <v>173</v>
      </c>
      <c r="BM373" s="216" t="s">
        <v>530</v>
      </c>
    </row>
    <row r="374" s="2" customFormat="1">
      <c r="A374" s="39"/>
      <c r="B374" s="40"/>
      <c r="C374" s="41"/>
      <c r="D374" s="218" t="s">
        <v>141</v>
      </c>
      <c r="E374" s="41"/>
      <c r="F374" s="219" t="s">
        <v>529</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141</v>
      </c>
      <c r="AU374" s="18" t="s">
        <v>82</v>
      </c>
    </row>
    <row r="375" s="2" customFormat="1" ht="16.5" customHeight="1">
      <c r="A375" s="39"/>
      <c r="B375" s="40"/>
      <c r="C375" s="205" t="s">
        <v>531</v>
      </c>
      <c r="D375" s="205" t="s">
        <v>135</v>
      </c>
      <c r="E375" s="206" t="s">
        <v>532</v>
      </c>
      <c r="F375" s="207" t="s">
        <v>533</v>
      </c>
      <c r="G375" s="208" t="s">
        <v>138</v>
      </c>
      <c r="H375" s="209">
        <v>20.808</v>
      </c>
      <c r="I375" s="210"/>
      <c r="J375" s="211">
        <f>ROUND(I375*H375,2)</f>
        <v>0</v>
      </c>
      <c r="K375" s="207" t="s">
        <v>139</v>
      </c>
      <c r="L375" s="45"/>
      <c r="M375" s="212" t="s">
        <v>19</v>
      </c>
      <c r="N375" s="213" t="s">
        <v>43</v>
      </c>
      <c r="O375" s="85"/>
      <c r="P375" s="214">
        <f>O375*H375</f>
        <v>0</v>
      </c>
      <c r="Q375" s="214">
        <v>0</v>
      </c>
      <c r="R375" s="214">
        <f>Q375*H375</f>
        <v>0</v>
      </c>
      <c r="S375" s="214">
        <v>0</v>
      </c>
      <c r="T375" s="215">
        <f>S375*H375</f>
        <v>0</v>
      </c>
      <c r="U375" s="39"/>
      <c r="V375" s="39"/>
      <c r="W375" s="39"/>
      <c r="X375" s="39"/>
      <c r="Y375" s="39"/>
      <c r="Z375" s="39"/>
      <c r="AA375" s="39"/>
      <c r="AB375" s="39"/>
      <c r="AC375" s="39"/>
      <c r="AD375" s="39"/>
      <c r="AE375" s="39"/>
      <c r="AR375" s="216" t="s">
        <v>173</v>
      </c>
      <c r="AT375" s="216" t="s">
        <v>135</v>
      </c>
      <c r="AU375" s="216" t="s">
        <v>82</v>
      </c>
      <c r="AY375" s="18" t="s">
        <v>132</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173</v>
      </c>
      <c r="BM375" s="216" t="s">
        <v>534</v>
      </c>
    </row>
    <row r="376" s="2" customFormat="1">
      <c r="A376" s="39"/>
      <c r="B376" s="40"/>
      <c r="C376" s="41"/>
      <c r="D376" s="218" t="s">
        <v>141</v>
      </c>
      <c r="E376" s="41"/>
      <c r="F376" s="219" t="s">
        <v>533</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141</v>
      </c>
      <c r="AU376" s="18" t="s">
        <v>82</v>
      </c>
    </row>
    <row r="377" s="2" customFormat="1" ht="16.5" customHeight="1">
      <c r="A377" s="39"/>
      <c r="B377" s="40"/>
      <c r="C377" s="205" t="s">
        <v>350</v>
      </c>
      <c r="D377" s="205" t="s">
        <v>135</v>
      </c>
      <c r="E377" s="206" t="s">
        <v>535</v>
      </c>
      <c r="F377" s="207" t="s">
        <v>536</v>
      </c>
      <c r="G377" s="208" t="s">
        <v>138</v>
      </c>
      <c r="H377" s="209">
        <v>20.808</v>
      </c>
      <c r="I377" s="210"/>
      <c r="J377" s="211">
        <f>ROUND(I377*H377,2)</f>
        <v>0</v>
      </c>
      <c r="K377" s="207" t="s">
        <v>139</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173</v>
      </c>
      <c r="AT377" s="216" t="s">
        <v>135</v>
      </c>
      <c r="AU377" s="216" t="s">
        <v>82</v>
      </c>
      <c r="AY377" s="18" t="s">
        <v>132</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173</v>
      </c>
      <c r="BM377" s="216" t="s">
        <v>537</v>
      </c>
    </row>
    <row r="378" s="2" customFormat="1">
      <c r="A378" s="39"/>
      <c r="B378" s="40"/>
      <c r="C378" s="41"/>
      <c r="D378" s="218" t="s">
        <v>141</v>
      </c>
      <c r="E378" s="41"/>
      <c r="F378" s="219" t="s">
        <v>536</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141</v>
      </c>
      <c r="AU378" s="18" t="s">
        <v>82</v>
      </c>
    </row>
    <row r="379" s="2" customFormat="1" ht="16.5" customHeight="1">
      <c r="A379" s="39"/>
      <c r="B379" s="40"/>
      <c r="C379" s="205" t="s">
        <v>538</v>
      </c>
      <c r="D379" s="205" t="s">
        <v>135</v>
      </c>
      <c r="E379" s="206" t="s">
        <v>539</v>
      </c>
      <c r="F379" s="207" t="s">
        <v>540</v>
      </c>
      <c r="G379" s="208" t="s">
        <v>138</v>
      </c>
      <c r="H379" s="209">
        <v>20.808</v>
      </c>
      <c r="I379" s="210"/>
      <c r="J379" s="211">
        <f>ROUND(I379*H379,2)</f>
        <v>0</v>
      </c>
      <c r="K379" s="207" t="s">
        <v>139</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173</v>
      </c>
      <c r="AT379" s="216" t="s">
        <v>135</v>
      </c>
      <c r="AU379" s="216" t="s">
        <v>82</v>
      </c>
      <c r="AY379" s="18" t="s">
        <v>132</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173</v>
      </c>
      <c r="BM379" s="216" t="s">
        <v>541</v>
      </c>
    </row>
    <row r="380" s="2" customFormat="1">
      <c r="A380" s="39"/>
      <c r="B380" s="40"/>
      <c r="C380" s="41"/>
      <c r="D380" s="218" t="s">
        <v>141</v>
      </c>
      <c r="E380" s="41"/>
      <c r="F380" s="219" t="s">
        <v>540</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141</v>
      </c>
      <c r="AU380" s="18" t="s">
        <v>82</v>
      </c>
    </row>
    <row r="381" s="14" customFormat="1">
      <c r="A381" s="14"/>
      <c r="B381" s="234"/>
      <c r="C381" s="235"/>
      <c r="D381" s="218" t="s">
        <v>161</v>
      </c>
      <c r="E381" s="236" t="s">
        <v>19</v>
      </c>
      <c r="F381" s="237" t="s">
        <v>305</v>
      </c>
      <c r="G381" s="235"/>
      <c r="H381" s="238">
        <v>20.808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161</v>
      </c>
      <c r="AU381" s="244" t="s">
        <v>82</v>
      </c>
      <c r="AV381" s="14" t="s">
        <v>82</v>
      </c>
      <c r="AW381" s="14" t="s">
        <v>31</v>
      </c>
      <c r="AX381" s="14" t="s">
        <v>72</v>
      </c>
      <c r="AY381" s="244" t="s">
        <v>132</v>
      </c>
    </row>
    <row r="382" s="15" customFormat="1">
      <c r="A382" s="15"/>
      <c r="B382" s="245"/>
      <c r="C382" s="246"/>
      <c r="D382" s="218" t="s">
        <v>161</v>
      </c>
      <c r="E382" s="247" t="s">
        <v>19</v>
      </c>
      <c r="F382" s="248" t="s">
        <v>166</v>
      </c>
      <c r="G382" s="246"/>
      <c r="H382" s="249">
        <v>20.808</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161</v>
      </c>
      <c r="AU382" s="255" t="s">
        <v>82</v>
      </c>
      <c r="AV382" s="15" t="s">
        <v>140</v>
      </c>
      <c r="AW382" s="15" t="s">
        <v>31</v>
      </c>
      <c r="AX382" s="15" t="s">
        <v>80</v>
      </c>
      <c r="AY382" s="255" t="s">
        <v>132</v>
      </c>
    </row>
    <row r="383" s="2" customFormat="1" ht="24.15" customHeight="1">
      <c r="A383" s="39"/>
      <c r="B383" s="40"/>
      <c r="C383" s="205" t="s">
        <v>354</v>
      </c>
      <c r="D383" s="205" t="s">
        <v>135</v>
      </c>
      <c r="E383" s="206" t="s">
        <v>542</v>
      </c>
      <c r="F383" s="207" t="s">
        <v>543</v>
      </c>
      <c r="G383" s="208" t="s">
        <v>273</v>
      </c>
      <c r="H383" s="209">
        <v>24</v>
      </c>
      <c r="I383" s="210"/>
      <c r="J383" s="211">
        <f>ROUND(I383*H383,2)</f>
        <v>0</v>
      </c>
      <c r="K383" s="207" t="s">
        <v>139</v>
      </c>
      <c r="L383" s="45"/>
      <c r="M383" s="212" t="s">
        <v>19</v>
      </c>
      <c r="N383" s="213" t="s">
        <v>43</v>
      </c>
      <c r="O383" s="85"/>
      <c r="P383" s="214">
        <f>O383*H383</f>
        <v>0</v>
      </c>
      <c r="Q383" s="214">
        <v>0</v>
      </c>
      <c r="R383" s="214">
        <f>Q383*H383</f>
        <v>0</v>
      </c>
      <c r="S383" s="214">
        <v>0</v>
      </c>
      <c r="T383" s="215">
        <f>S383*H383</f>
        <v>0</v>
      </c>
      <c r="U383" s="39"/>
      <c r="V383" s="39"/>
      <c r="W383" s="39"/>
      <c r="X383" s="39"/>
      <c r="Y383" s="39"/>
      <c r="Z383" s="39"/>
      <c r="AA383" s="39"/>
      <c r="AB383" s="39"/>
      <c r="AC383" s="39"/>
      <c r="AD383" s="39"/>
      <c r="AE383" s="39"/>
      <c r="AR383" s="216" t="s">
        <v>173</v>
      </c>
      <c r="AT383" s="216" t="s">
        <v>135</v>
      </c>
      <c r="AU383" s="216" t="s">
        <v>82</v>
      </c>
      <c r="AY383" s="18" t="s">
        <v>132</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173</v>
      </c>
      <c r="BM383" s="216" t="s">
        <v>544</v>
      </c>
    </row>
    <row r="384" s="2" customFormat="1">
      <c r="A384" s="39"/>
      <c r="B384" s="40"/>
      <c r="C384" s="41"/>
      <c r="D384" s="218" t="s">
        <v>141</v>
      </c>
      <c r="E384" s="41"/>
      <c r="F384" s="219" t="s">
        <v>543</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141</v>
      </c>
      <c r="AU384" s="18" t="s">
        <v>82</v>
      </c>
    </row>
    <row r="385" s="2" customFormat="1" ht="24.15" customHeight="1">
      <c r="A385" s="39"/>
      <c r="B385" s="40"/>
      <c r="C385" s="205" t="s">
        <v>545</v>
      </c>
      <c r="D385" s="205" t="s">
        <v>135</v>
      </c>
      <c r="E385" s="206" t="s">
        <v>546</v>
      </c>
      <c r="F385" s="207" t="s">
        <v>547</v>
      </c>
      <c r="G385" s="208" t="s">
        <v>273</v>
      </c>
      <c r="H385" s="209">
        <v>24</v>
      </c>
      <c r="I385" s="210"/>
      <c r="J385" s="211">
        <f>ROUND(I385*H385,2)</f>
        <v>0</v>
      </c>
      <c r="K385" s="207" t="s">
        <v>139</v>
      </c>
      <c r="L385" s="45"/>
      <c r="M385" s="212" t="s">
        <v>19</v>
      </c>
      <c r="N385" s="213" t="s">
        <v>43</v>
      </c>
      <c r="O385" s="85"/>
      <c r="P385" s="214">
        <f>O385*H385</f>
        <v>0</v>
      </c>
      <c r="Q385" s="214">
        <v>0</v>
      </c>
      <c r="R385" s="214">
        <f>Q385*H385</f>
        <v>0</v>
      </c>
      <c r="S385" s="214">
        <v>0</v>
      </c>
      <c r="T385" s="215">
        <f>S385*H385</f>
        <v>0</v>
      </c>
      <c r="U385" s="39"/>
      <c r="V385" s="39"/>
      <c r="W385" s="39"/>
      <c r="X385" s="39"/>
      <c r="Y385" s="39"/>
      <c r="Z385" s="39"/>
      <c r="AA385" s="39"/>
      <c r="AB385" s="39"/>
      <c r="AC385" s="39"/>
      <c r="AD385" s="39"/>
      <c r="AE385" s="39"/>
      <c r="AR385" s="216" t="s">
        <v>173</v>
      </c>
      <c r="AT385" s="216" t="s">
        <v>135</v>
      </c>
      <c r="AU385" s="216" t="s">
        <v>82</v>
      </c>
      <c r="AY385" s="18" t="s">
        <v>132</v>
      </c>
      <c r="BE385" s="217">
        <f>IF(N385="základní",J385,0)</f>
        <v>0</v>
      </c>
      <c r="BF385" s="217">
        <f>IF(N385="snížená",J385,0)</f>
        <v>0</v>
      </c>
      <c r="BG385" s="217">
        <f>IF(N385="zákl. přenesená",J385,0)</f>
        <v>0</v>
      </c>
      <c r="BH385" s="217">
        <f>IF(N385="sníž. přenesená",J385,0)</f>
        <v>0</v>
      </c>
      <c r="BI385" s="217">
        <f>IF(N385="nulová",J385,0)</f>
        <v>0</v>
      </c>
      <c r="BJ385" s="18" t="s">
        <v>80</v>
      </c>
      <c r="BK385" s="217">
        <f>ROUND(I385*H385,2)</f>
        <v>0</v>
      </c>
      <c r="BL385" s="18" t="s">
        <v>173</v>
      </c>
      <c r="BM385" s="216" t="s">
        <v>548</v>
      </c>
    </row>
    <row r="386" s="2" customFormat="1">
      <c r="A386" s="39"/>
      <c r="B386" s="40"/>
      <c r="C386" s="41"/>
      <c r="D386" s="218" t="s">
        <v>141</v>
      </c>
      <c r="E386" s="41"/>
      <c r="F386" s="219" t="s">
        <v>547</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141</v>
      </c>
      <c r="AU386" s="18" t="s">
        <v>82</v>
      </c>
    </row>
    <row r="387" s="2" customFormat="1" ht="16.5" customHeight="1">
      <c r="A387" s="39"/>
      <c r="B387" s="40"/>
      <c r="C387" s="205" t="s">
        <v>357</v>
      </c>
      <c r="D387" s="205" t="s">
        <v>135</v>
      </c>
      <c r="E387" s="206" t="s">
        <v>549</v>
      </c>
      <c r="F387" s="207" t="s">
        <v>550</v>
      </c>
      <c r="G387" s="208" t="s">
        <v>273</v>
      </c>
      <c r="H387" s="209">
        <v>24</v>
      </c>
      <c r="I387" s="210"/>
      <c r="J387" s="211">
        <f>ROUND(I387*H387,2)</f>
        <v>0</v>
      </c>
      <c r="K387" s="207" t="s">
        <v>139</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173</v>
      </c>
      <c r="AT387" s="216" t="s">
        <v>135</v>
      </c>
      <c r="AU387" s="216" t="s">
        <v>82</v>
      </c>
      <c r="AY387" s="18" t="s">
        <v>132</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173</v>
      </c>
      <c r="BM387" s="216" t="s">
        <v>551</v>
      </c>
    </row>
    <row r="388" s="2" customFormat="1">
      <c r="A388" s="39"/>
      <c r="B388" s="40"/>
      <c r="C388" s="41"/>
      <c r="D388" s="218" t="s">
        <v>141</v>
      </c>
      <c r="E388" s="41"/>
      <c r="F388" s="219" t="s">
        <v>550</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141</v>
      </c>
      <c r="AU388" s="18" t="s">
        <v>82</v>
      </c>
    </row>
    <row r="389" s="2" customFormat="1" ht="24.15" customHeight="1">
      <c r="A389" s="39"/>
      <c r="B389" s="40"/>
      <c r="C389" s="205" t="s">
        <v>552</v>
      </c>
      <c r="D389" s="205" t="s">
        <v>135</v>
      </c>
      <c r="E389" s="206" t="s">
        <v>553</v>
      </c>
      <c r="F389" s="207" t="s">
        <v>554</v>
      </c>
      <c r="G389" s="208" t="s">
        <v>273</v>
      </c>
      <c r="H389" s="209">
        <v>24</v>
      </c>
      <c r="I389" s="210"/>
      <c r="J389" s="211">
        <f>ROUND(I389*H389,2)</f>
        <v>0</v>
      </c>
      <c r="K389" s="207" t="s">
        <v>139</v>
      </c>
      <c r="L389" s="45"/>
      <c r="M389" s="212" t="s">
        <v>19</v>
      </c>
      <c r="N389" s="213" t="s">
        <v>43</v>
      </c>
      <c r="O389" s="85"/>
      <c r="P389" s="214">
        <f>O389*H389</f>
        <v>0</v>
      </c>
      <c r="Q389" s="214">
        <v>0</v>
      </c>
      <c r="R389" s="214">
        <f>Q389*H389</f>
        <v>0</v>
      </c>
      <c r="S389" s="214">
        <v>0</v>
      </c>
      <c r="T389" s="215">
        <f>S389*H389</f>
        <v>0</v>
      </c>
      <c r="U389" s="39"/>
      <c r="V389" s="39"/>
      <c r="W389" s="39"/>
      <c r="X389" s="39"/>
      <c r="Y389" s="39"/>
      <c r="Z389" s="39"/>
      <c r="AA389" s="39"/>
      <c r="AB389" s="39"/>
      <c r="AC389" s="39"/>
      <c r="AD389" s="39"/>
      <c r="AE389" s="39"/>
      <c r="AR389" s="216" t="s">
        <v>173</v>
      </c>
      <c r="AT389" s="216" t="s">
        <v>135</v>
      </c>
      <c r="AU389" s="216" t="s">
        <v>82</v>
      </c>
      <c r="AY389" s="18" t="s">
        <v>132</v>
      </c>
      <c r="BE389" s="217">
        <f>IF(N389="základní",J389,0)</f>
        <v>0</v>
      </c>
      <c r="BF389" s="217">
        <f>IF(N389="snížená",J389,0)</f>
        <v>0</v>
      </c>
      <c r="BG389" s="217">
        <f>IF(N389="zákl. přenesená",J389,0)</f>
        <v>0</v>
      </c>
      <c r="BH389" s="217">
        <f>IF(N389="sníž. přenesená",J389,0)</f>
        <v>0</v>
      </c>
      <c r="BI389" s="217">
        <f>IF(N389="nulová",J389,0)</f>
        <v>0</v>
      </c>
      <c r="BJ389" s="18" t="s">
        <v>80</v>
      </c>
      <c r="BK389" s="217">
        <f>ROUND(I389*H389,2)</f>
        <v>0</v>
      </c>
      <c r="BL389" s="18" t="s">
        <v>173</v>
      </c>
      <c r="BM389" s="216" t="s">
        <v>555</v>
      </c>
    </row>
    <row r="390" s="2" customFormat="1">
      <c r="A390" s="39"/>
      <c r="B390" s="40"/>
      <c r="C390" s="41"/>
      <c r="D390" s="218" t="s">
        <v>141</v>
      </c>
      <c r="E390" s="41"/>
      <c r="F390" s="219" t="s">
        <v>554</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141</v>
      </c>
      <c r="AU390" s="18" t="s">
        <v>82</v>
      </c>
    </row>
    <row r="391" s="2" customFormat="1" ht="16.5" customHeight="1">
      <c r="A391" s="39"/>
      <c r="B391" s="40"/>
      <c r="C391" s="205" t="s">
        <v>361</v>
      </c>
      <c r="D391" s="205" t="s">
        <v>135</v>
      </c>
      <c r="E391" s="206" t="s">
        <v>556</v>
      </c>
      <c r="F391" s="207" t="s">
        <v>557</v>
      </c>
      <c r="G391" s="208" t="s">
        <v>273</v>
      </c>
      <c r="H391" s="209">
        <v>24</v>
      </c>
      <c r="I391" s="210"/>
      <c r="J391" s="211">
        <f>ROUND(I391*H391,2)</f>
        <v>0</v>
      </c>
      <c r="K391" s="207" t="s">
        <v>139</v>
      </c>
      <c r="L391" s="45"/>
      <c r="M391" s="212" t="s">
        <v>19</v>
      </c>
      <c r="N391" s="213"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173</v>
      </c>
      <c r="AT391" s="216" t="s">
        <v>135</v>
      </c>
      <c r="AU391" s="216" t="s">
        <v>82</v>
      </c>
      <c r="AY391" s="18" t="s">
        <v>132</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173</v>
      </c>
      <c r="BM391" s="216" t="s">
        <v>558</v>
      </c>
    </row>
    <row r="392" s="2" customFormat="1">
      <c r="A392" s="39"/>
      <c r="B392" s="40"/>
      <c r="C392" s="41"/>
      <c r="D392" s="218" t="s">
        <v>141</v>
      </c>
      <c r="E392" s="41"/>
      <c r="F392" s="219" t="s">
        <v>557</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141</v>
      </c>
      <c r="AU392" s="18" t="s">
        <v>82</v>
      </c>
    </row>
    <row r="393" s="2" customFormat="1" ht="21.75" customHeight="1">
      <c r="A393" s="39"/>
      <c r="B393" s="40"/>
      <c r="C393" s="205" t="s">
        <v>559</v>
      </c>
      <c r="D393" s="205" t="s">
        <v>135</v>
      </c>
      <c r="E393" s="206" t="s">
        <v>560</v>
      </c>
      <c r="F393" s="207" t="s">
        <v>561</v>
      </c>
      <c r="G393" s="208" t="s">
        <v>273</v>
      </c>
      <c r="H393" s="209">
        <v>24</v>
      </c>
      <c r="I393" s="210"/>
      <c r="J393" s="211">
        <f>ROUND(I393*H393,2)</f>
        <v>0</v>
      </c>
      <c r="K393" s="207" t="s">
        <v>139</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173</v>
      </c>
      <c r="AT393" s="216" t="s">
        <v>135</v>
      </c>
      <c r="AU393" s="216" t="s">
        <v>82</v>
      </c>
      <c r="AY393" s="18" t="s">
        <v>132</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173</v>
      </c>
      <c r="BM393" s="216" t="s">
        <v>562</v>
      </c>
    </row>
    <row r="394" s="2" customFormat="1">
      <c r="A394" s="39"/>
      <c r="B394" s="40"/>
      <c r="C394" s="41"/>
      <c r="D394" s="218" t="s">
        <v>141</v>
      </c>
      <c r="E394" s="41"/>
      <c r="F394" s="219" t="s">
        <v>561</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141</v>
      </c>
      <c r="AU394" s="18" t="s">
        <v>82</v>
      </c>
    </row>
    <row r="395" s="12" customFormat="1" ht="22.8" customHeight="1">
      <c r="A395" s="12"/>
      <c r="B395" s="189"/>
      <c r="C395" s="190"/>
      <c r="D395" s="191" t="s">
        <v>71</v>
      </c>
      <c r="E395" s="203" t="s">
        <v>563</v>
      </c>
      <c r="F395" s="203" t="s">
        <v>564</v>
      </c>
      <c r="G395" s="190"/>
      <c r="H395" s="190"/>
      <c r="I395" s="193"/>
      <c r="J395" s="204">
        <f>BK395</f>
        <v>0</v>
      </c>
      <c r="K395" s="190"/>
      <c r="L395" s="195"/>
      <c r="M395" s="196"/>
      <c r="N395" s="197"/>
      <c r="O395" s="197"/>
      <c r="P395" s="198">
        <f>SUM(P396:P423)</f>
        <v>0</v>
      </c>
      <c r="Q395" s="197"/>
      <c r="R395" s="198">
        <f>SUM(R396:R423)</f>
        <v>0</v>
      </c>
      <c r="S395" s="197"/>
      <c r="T395" s="199">
        <f>SUM(T396:T423)</f>
        <v>0</v>
      </c>
      <c r="U395" s="12"/>
      <c r="V395" s="12"/>
      <c r="W395" s="12"/>
      <c r="X395" s="12"/>
      <c r="Y395" s="12"/>
      <c r="Z395" s="12"/>
      <c r="AA395" s="12"/>
      <c r="AB395" s="12"/>
      <c r="AC395" s="12"/>
      <c r="AD395" s="12"/>
      <c r="AE395" s="12"/>
      <c r="AR395" s="200" t="s">
        <v>82</v>
      </c>
      <c r="AT395" s="201" t="s">
        <v>71</v>
      </c>
      <c r="AU395" s="201" t="s">
        <v>80</v>
      </c>
      <c r="AY395" s="200" t="s">
        <v>132</v>
      </c>
      <c r="BK395" s="202">
        <f>SUM(BK396:BK423)</f>
        <v>0</v>
      </c>
    </row>
    <row r="396" s="2" customFormat="1" ht="16.5" customHeight="1">
      <c r="A396" s="39"/>
      <c r="B396" s="40"/>
      <c r="C396" s="205" t="s">
        <v>364</v>
      </c>
      <c r="D396" s="205" t="s">
        <v>135</v>
      </c>
      <c r="E396" s="206" t="s">
        <v>565</v>
      </c>
      <c r="F396" s="207" t="s">
        <v>566</v>
      </c>
      <c r="G396" s="208" t="s">
        <v>138</v>
      </c>
      <c r="H396" s="209">
        <v>197.05799999999999</v>
      </c>
      <c r="I396" s="210"/>
      <c r="J396" s="211">
        <f>ROUND(I396*H396,2)</f>
        <v>0</v>
      </c>
      <c r="K396" s="207" t="s">
        <v>139</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173</v>
      </c>
      <c r="AT396" s="216" t="s">
        <v>135</v>
      </c>
      <c r="AU396" s="216" t="s">
        <v>82</v>
      </c>
      <c r="AY396" s="18" t="s">
        <v>132</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173</v>
      </c>
      <c r="BM396" s="216" t="s">
        <v>567</v>
      </c>
    </row>
    <row r="397" s="2" customFormat="1">
      <c r="A397" s="39"/>
      <c r="B397" s="40"/>
      <c r="C397" s="41"/>
      <c r="D397" s="218" t="s">
        <v>141</v>
      </c>
      <c r="E397" s="41"/>
      <c r="F397" s="219" t="s">
        <v>566</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141</v>
      </c>
      <c r="AU397" s="18" t="s">
        <v>82</v>
      </c>
    </row>
    <row r="398" s="2" customFormat="1" ht="16.5" customHeight="1">
      <c r="A398" s="39"/>
      <c r="B398" s="40"/>
      <c r="C398" s="205" t="s">
        <v>568</v>
      </c>
      <c r="D398" s="205" t="s">
        <v>135</v>
      </c>
      <c r="E398" s="206" t="s">
        <v>569</v>
      </c>
      <c r="F398" s="207" t="s">
        <v>570</v>
      </c>
      <c r="G398" s="208" t="s">
        <v>138</v>
      </c>
      <c r="H398" s="209">
        <v>197.05799999999999</v>
      </c>
      <c r="I398" s="210"/>
      <c r="J398" s="211">
        <f>ROUND(I398*H398,2)</f>
        <v>0</v>
      </c>
      <c r="K398" s="207" t="s">
        <v>139</v>
      </c>
      <c r="L398" s="45"/>
      <c r="M398" s="212" t="s">
        <v>19</v>
      </c>
      <c r="N398" s="213" t="s">
        <v>43</v>
      </c>
      <c r="O398" s="85"/>
      <c r="P398" s="214">
        <f>O398*H398</f>
        <v>0</v>
      </c>
      <c r="Q398" s="214">
        <v>0</v>
      </c>
      <c r="R398" s="214">
        <f>Q398*H398</f>
        <v>0</v>
      </c>
      <c r="S398" s="214">
        <v>0</v>
      </c>
      <c r="T398" s="215">
        <f>S398*H398</f>
        <v>0</v>
      </c>
      <c r="U398" s="39"/>
      <c r="V398" s="39"/>
      <c r="W398" s="39"/>
      <c r="X398" s="39"/>
      <c r="Y398" s="39"/>
      <c r="Z398" s="39"/>
      <c r="AA398" s="39"/>
      <c r="AB398" s="39"/>
      <c r="AC398" s="39"/>
      <c r="AD398" s="39"/>
      <c r="AE398" s="39"/>
      <c r="AR398" s="216" t="s">
        <v>173</v>
      </c>
      <c r="AT398" s="216" t="s">
        <v>135</v>
      </c>
      <c r="AU398" s="216" t="s">
        <v>82</v>
      </c>
      <c r="AY398" s="18" t="s">
        <v>132</v>
      </c>
      <c r="BE398" s="217">
        <f>IF(N398="základní",J398,0)</f>
        <v>0</v>
      </c>
      <c r="BF398" s="217">
        <f>IF(N398="snížená",J398,0)</f>
        <v>0</v>
      </c>
      <c r="BG398" s="217">
        <f>IF(N398="zákl. přenesená",J398,0)</f>
        <v>0</v>
      </c>
      <c r="BH398" s="217">
        <f>IF(N398="sníž. přenesená",J398,0)</f>
        <v>0</v>
      </c>
      <c r="BI398" s="217">
        <f>IF(N398="nulová",J398,0)</f>
        <v>0</v>
      </c>
      <c r="BJ398" s="18" t="s">
        <v>80</v>
      </c>
      <c r="BK398" s="217">
        <f>ROUND(I398*H398,2)</f>
        <v>0</v>
      </c>
      <c r="BL398" s="18" t="s">
        <v>173</v>
      </c>
      <c r="BM398" s="216" t="s">
        <v>571</v>
      </c>
    </row>
    <row r="399" s="2" customFormat="1">
      <c r="A399" s="39"/>
      <c r="B399" s="40"/>
      <c r="C399" s="41"/>
      <c r="D399" s="218" t="s">
        <v>141</v>
      </c>
      <c r="E399" s="41"/>
      <c r="F399" s="219" t="s">
        <v>570</v>
      </c>
      <c r="G399" s="41"/>
      <c r="H399" s="41"/>
      <c r="I399" s="220"/>
      <c r="J399" s="41"/>
      <c r="K399" s="41"/>
      <c r="L399" s="45"/>
      <c r="M399" s="221"/>
      <c r="N399" s="222"/>
      <c r="O399" s="85"/>
      <c r="P399" s="85"/>
      <c r="Q399" s="85"/>
      <c r="R399" s="85"/>
      <c r="S399" s="85"/>
      <c r="T399" s="86"/>
      <c r="U399" s="39"/>
      <c r="V399" s="39"/>
      <c r="W399" s="39"/>
      <c r="X399" s="39"/>
      <c r="Y399" s="39"/>
      <c r="Z399" s="39"/>
      <c r="AA399" s="39"/>
      <c r="AB399" s="39"/>
      <c r="AC399" s="39"/>
      <c r="AD399" s="39"/>
      <c r="AE399" s="39"/>
      <c r="AT399" s="18" t="s">
        <v>141</v>
      </c>
      <c r="AU399" s="18" t="s">
        <v>82</v>
      </c>
    </row>
    <row r="400" s="2" customFormat="1" ht="16.5" customHeight="1">
      <c r="A400" s="39"/>
      <c r="B400" s="40"/>
      <c r="C400" s="205" t="s">
        <v>368</v>
      </c>
      <c r="D400" s="205" t="s">
        <v>135</v>
      </c>
      <c r="E400" s="206" t="s">
        <v>572</v>
      </c>
      <c r="F400" s="207" t="s">
        <v>573</v>
      </c>
      <c r="G400" s="208" t="s">
        <v>138</v>
      </c>
      <c r="H400" s="209">
        <v>197.05799999999999</v>
      </c>
      <c r="I400" s="210"/>
      <c r="J400" s="211">
        <f>ROUND(I400*H400,2)</f>
        <v>0</v>
      </c>
      <c r="K400" s="207" t="s">
        <v>139</v>
      </c>
      <c r="L400" s="45"/>
      <c r="M400" s="212" t="s">
        <v>19</v>
      </c>
      <c r="N400" s="213" t="s">
        <v>43</v>
      </c>
      <c r="O400" s="85"/>
      <c r="P400" s="214">
        <f>O400*H400</f>
        <v>0</v>
      </c>
      <c r="Q400" s="214">
        <v>0</v>
      </c>
      <c r="R400" s="214">
        <f>Q400*H400</f>
        <v>0</v>
      </c>
      <c r="S400" s="214">
        <v>0</v>
      </c>
      <c r="T400" s="215">
        <f>S400*H400</f>
        <v>0</v>
      </c>
      <c r="U400" s="39"/>
      <c r="V400" s="39"/>
      <c r="W400" s="39"/>
      <c r="X400" s="39"/>
      <c r="Y400" s="39"/>
      <c r="Z400" s="39"/>
      <c r="AA400" s="39"/>
      <c r="AB400" s="39"/>
      <c r="AC400" s="39"/>
      <c r="AD400" s="39"/>
      <c r="AE400" s="39"/>
      <c r="AR400" s="216" t="s">
        <v>173</v>
      </c>
      <c r="AT400" s="216" t="s">
        <v>135</v>
      </c>
      <c r="AU400" s="216" t="s">
        <v>82</v>
      </c>
      <c r="AY400" s="18" t="s">
        <v>132</v>
      </c>
      <c r="BE400" s="217">
        <f>IF(N400="základní",J400,0)</f>
        <v>0</v>
      </c>
      <c r="BF400" s="217">
        <f>IF(N400="snížená",J400,0)</f>
        <v>0</v>
      </c>
      <c r="BG400" s="217">
        <f>IF(N400="zákl. přenesená",J400,0)</f>
        <v>0</v>
      </c>
      <c r="BH400" s="217">
        <f>IF(N400="sníž. přenesená",J400,0)</f>
        <v>0</v>
      </c>
      <c r="BI400" s="217">
        <f>IF(N400="nulová",J400,0)</f>
        <v>0</v>
      </c>
      <c r="BJ400" s="18" t="s">
        <v>80</v>
      </c>
      <c r="BK400" s="217">
        <f>ROUND(I400*H400,2)</f>
        <v>0</v>
      </c>
      <c r="BL400" s="18" t="s">
        <v>173</v>
      </c>
      <c r="BM400" s="216" t="s">
        <v>574</v>
      </c>
    </row>
    <row r="401" s="2" customFormat="1">
      <c r="A401" s="39"/>
      <c r="B401" s="40"/>
      <c r="C401" s="41"/>
      <c r="D401" s="218" t="s">
        <v>141</v>
      </c>
      <c r="E401" s="41"/>
      <c r="F401" s="219" t="s">
        <v>573</v>
      </c>
      <c r="G401" s="41"/>
      <c r="H401" s="41"/>
      <c r="I401" s="220"/>
      <c r="J401" s="41"/>
      <c r="K401" s="41"/>
      <c r="L401" s="45"/>
      <c r="M401" s="221"/>
      <c r="N401" s="222"/>
      <c r="O401" s="85"/>
      <c r="P401" s="85"/>
      <c r="Q401" s="85"/>
      <c r="R401" s="85"/>
      <c r="S401" s="85"/>
      <c r="T401" s="86"/>
      <c r="U401" s="39"/>
      <c r="V401" s="39"/>
      <c r="W401" s="39"/>
      <c r="X401" s="39"/>
      <c r="Y401" s="39"/>
      <c r="Z401" s="39"/>
      <c r="AA401" s="39"/>
      <c r="AB401" s="39"/>
      <c r="AC401" s="39"/>
      <c r="AD401" s="39"/>
      <c r="AE401" s="39"/>
      <c r="AT401" s="18" t="s">
        <v>141</v>
      </c>
      <c r="AU401" s="18" t="s">
        <v>82</v>
      </c>
    </row>
    <row r="402" s="2" customFormat="1">
      <c r="A402" s="39"/>
      <c r="B402" s="40"/>
      <c r="C402" s="41"/>
      <c r="D402" s="218" t="s">
        <v>144</v>
      </c>
      <c r="E402" s="41"/>
      <c r="F402" s="223" t="s">
        <v>575</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144</v>
      </c>
      <c r="AU402" s="18" t="s">
        <v>82</v>
      </c>
    </row>
    <row r="403" s="2" customFormat="1" ht="16.5" customHeight="1">
      <c r="A403" s="39"/>
      <c r="B403" s="40"/>
      <c r="C403" s="205" t="s">
        <v>576</v>
      </c>
      <c r="D403" s="205" t="s">
        <v>135</v>
      </c>
      <c r="E403" s="206" t="s">
        <v>577</v>
      </c>
      <c r="F403" s="207" t="s">
        <v>578</v>
      </c>
      <c r="G403" s="208" t="s">
        <v>138</v>
      </c>
      <c r="H403" s="209">
        <v>84.5</v>
      </c>
      <c r="I403" s="210"/>
      <c r="J403" s="211">
        <f>ROUND(I403*H403,2)</f>
        <v>0</v>
      </c>
      <c r="K403" s="207" t="s">
        <v>139</v>
      </c>
      <c r="L403" s="45"/>
      <c r="M403" s="212" t="s">
        <v>19</v>
      </c>
      <c r="N403" s="213" t="s">
        <v>43</v>
      </c>
      <c r="O403" s="85"/>
      <c r="P403" s="214">
        <f>O403*H403</f>
        <v>0</v>
      </c>
      <c r="Q403" s="214">
        <v>0</v>
      </c>
      <c r="R403" s="214">
        <f>Q403*H403</f>
        <v>0</v>
      </c>
      <c r="S403" s="214">
        <v>0</v>
      </c>
      <c r="T403" s="215">
        <f>S403*H403</f>
        <v>0</v>
      </c>
      <c r="U403" s="39"/>
      <c r="V403" s="39"/>
      <c r="W403" s="39"/>
      <c r="X403" s="39"/>
      <c r="Y403" s="39"/>
      <c r="Z403" s="39"/>
      <c r="AA403" s="39"/>
      <c r="AB403" s="39"/>
      <c r="AC403" s="39"/>
      <c r="AD403" s="39"/>
      <c r="AE403" s="39"/>
      <c r="AR403" s="216" t="s">
        <v>173</v>
      </c>
      <c r="AT403" s="216" t="s">
        <v>135</v>
      </c>
      <c r="AU403" s="216" t="s">
        <v>82</v>
      </c>
      <c r="AY403" s="18" t="s">
        <v>132</v>
      </c>
      <c r="BE403" s="217">
        <f>IF(N403="základní",J403,0)</f>
        <v>0</v>
      </c>
      <c r="BF403" s="217">
        <f>IF(N403="snížená",J403,0)</f>
        <v>0</v>
      </c>
      <c r="BG403" s="217">
        <f>IF(N403="zákl. přenesená",J403,0)</f>
        <v>0</v>
      </c>
      <c r="BH403" s="217">
        <f>IF(N403="sníž. přenesená",J403,0)</f>
        <v>0</v>
      </c>
      <c r="BI403" s="217">
        <f>IF(N403="nulová",J403,0)</f>
        <v>0</v>
      </c>
      <c r="BJ403" s="18" t="s">
        <v>80</v>
      </c>
      <c r="BK403" s="217">
        <f>ROUND(I403*H403,2)</f>
        <v>0</v>
      </c>
      <c r="BL403" s="18" t="s">
        <v>173</v>
      </c>
      <c r="BM403" s="216" t="s">
        <v>579</v>
      </c>
    </row>
    <row r="404" s="2" customFormat="1">
      <c r="A404" s="39"/>
      <c r="B404" s="40"/>
      <c r="C404" s="41"/>
      <c r="D404" s="218" t="s">
        <v>141</v>
      </c>
      <c r="E404" s="41"/>
      <c r="F404" s="219" t="s">
        <v>578</v>
      </c>
      <c r="G404" s="41"/>
      <c r="H404" s="41"/>
      <c r="I404" s="220"/>
      <c r="J404" s="41"/>
      <c r="K404" s="41"/>
      <c r="L404" s="45"/>
      <c r="M404" s="221"/>
      <c r="N404" s="222"/>
      <c r="O404" s="85"/>
      <c r="P404" s="85"/>
      <c r="Q404" s="85"/>
      <c r="R404" s="85"/>
      <c r="S404" s="85"/>
      <c r="T404" s="86"/>
      <c r="U404" s="39"/>
      <c r="V404" s="39"/>
      <c r="W404" s="39"/>
      <c r="X404" s="39"/>
      <c r="Y404" s="39"/>
      <c r="Z404" s="39"/>
      <c r="AA404" s="39"/>
      <c r="AB404" s="39"/>
      <c r="AC404" s="39"/>
      <c r="AD404" s="39"/>
      <c r="AE404" s="39"/>
      <c r="AT404" s="18" t="s">
        <v>141</v>
      </c>
      <c r="AU404" s="18" t="s">
        <v>82</v>
      </c>
    </row>
    <row r="405" s="2" customFormat="1">
      <c r="A405" s="39"/>
      <c r="B405" s="40"/>
      <c r="C405" s="41"/>
      <c r="D405" s="218" t="s">
        <v>144</v>
      </c>
      <c r="E405" s="41"/>
      <c r="F405" s="223" t="s">
        <v>580</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144</v>
      </c>
      <c r="AU405" s="18" t="s">
        <v>82</v>
      </c>
    </row>
    <row r="406" s="2" customFormat="1" ht="16.5" customHeight="1">
      <c r="A406" s="39"/>
      <c r="B406" s="40"/>
      <c r="C406" s="256" t="s">
        <v>372</v>
      </c>
      <c r="D406" s="256" t="s">
        <v>250</v>
      </c>
      <c r="E406" s="257" t="s">
        <v>581</v>
      </c>
      <c r="F406" s="258" t="s">
        <v>582</v>
      </c>
      <c r="G406" s="259" t="s">
        <v>138</v>
      </c>
      <c r="H406" s="260">
        <v>84.5</v>
      </c>
      <c r="I406" s="261"/>
      <c r="J406" s="262">
        <f>ROUND(I406*H406,2)</f>
        <v>0</v>
      </c>
      <c r="K406" s="258" t="s">
        <v>139</v>
      </c>
      <c r="L406" s="263"/>
      <c r="M406" s="264" t="s">
        <v>19</v>
      </c>
      <c r="N406" s="265" t="s">
        <v>43</v>
      </c>
      <c r="O406" s="85"/>
      <c r="P406" s="214">
        <f>O406*H406</f>
        <v>0</v>
      </c>
      <c r="Q406" s="214">
        <v>0</v>
      </c>
      <c r="R406" s="214">
        <f>Q406*H406</f>
        <v>0</v>
      </c>
      <c r="S406" s="214">
        <v>0</v>
      </c>
      <c r="T406" s="215">
        <f>S406*H406</f>
        <v>0</v>
      </c>
      <c r="U406" s="39"/>
      <c r="V406" s="39"/>
      <c r="W406" s="39"/>
      <c r="X406" s="39"/>
      <c r="Y406" s="39"/>
      <c r="Z406" s="39"/>
      <c r="AA406" s="39"/>
      <c r="AB406" s="39"/>
      <c r="AC406" s="39"/>
      <c r="AD406" s="39"/>
      <c r="AE406" s="39"/>
      <c r="AR406" s="216" t="s">
        <v>213</v>
      </c>
      <c r="AT406" s="216" t="s">
        <v>250</v>
      </c>
      <c r="AU406" s="216" t="s">
        <v>82</v>
      </c>
      <c r="AY406" s="18" t="s">
        <v>132</v>
      </c>
      <c r="BE406" s="217">
        <f>IF(N406="základní",J406,0)</f>
        <v>0</v>
      </c>
      <c r="BF406" s="217">
        <f>IF(N406="snížená",J406,0)</f>
        <v>0</v>
      </c>
      <c r="BG406" s="217">
        <f>IF(N406="zákl. přenesená",J406,0)</f>
        <v>0</v>
      </c>
      <c r="BH406" s="217">
        <f>IF(N406="sníž. přenesená",J406,0)</f>
        <v>0</v>
      </c>
      <c r="BI406" s="217">
        <f>IF(N406="nulová",J406,0)</f>
        <v>0</v>
      </c>
      <c r="BJ406" s="18" t="s">
        <v>80</v>
      </c>
      <c r="BK406" s="217">
        <f>ROUND(I406*H406,2)</f>
        <v>0</v>
      </c>
      <c r="BL406" s="18" t="s">
        <v>173</v>
      </c>
      <c r="BM406" s="216" t="s">
        <v>583</v>
      </c>
    </row>
    <row r="407" s="2" customFormat="1">
      <c r="A407" s="39"/>
      <c r="B407" s="40"/>
      <c r="C407" s="41"/>
      <c r="D407" s="218" t="s">
        <v>141</v>
      </c>
      <c r="E407" s="41"/>
      <c r="F407" s="219" t="s">
        <v>582</v>
      </c>
      <c r="G407" s="41"/>
      <c r="H407" s="41"/>
      <c r="I407" s="220"/>
      <c r="J407" s="41"/>
      <c r="K407" s="41"/>
      <c r="L407" s="45"/>
      <c r="M407" s="221"/>
      <c r="N407" s="222"/>
      <c r="O407" s="85"/>
      <c r="P407" s="85"/>
      <c r="Q407" s="85"/>
      <c r="R407" s="85"/>
      <c r="S407" s="85"/>
      <c r="T407" s="86"/>
      <c r="U407" s="39"/>
      <c r="V407" s="39"/>
      <c r="W407" s="39"/>
      <c r="X407" s="39"/>
      <c r="Y407" s="39"/>
      <c r="Z407" s="39"/>
      <c r="AA407" s="39"/>
      <c r="AB407" s="39"/>
      <c r="AC407" s="39"/>
      <c r="AD407" s="39"/>
      <c r="AE407" s="39"/>
      <c r="AT407" s="18" t="s">
        <v>141</v>
      </c>
      <c r="AU407" s="18" t="s">
        <v>82</v>
      </c>
    </row>
    <row r="408" s="2" customFormat="1" ht="16.5" customHeight="1">
      <c r="A408" s="39"/>
      <c r="B408" s="40"/>
      <c r="C408" s="205" t="s">
        <v>584</v>
      </c>
      <c r="D408" s="205" t="s">
        <v>135</v>
      </c>
      <c r="E408" s="206" t="s">
        <v>585</v>
      </c>
      <c r="F408" s="207" t="s">
        <v>586</v>
      </c>
      <c r="G408" s="208" t="s">
        <v>138</v>
      </c>
      <c r="H408" s="209">
        <v>197.05799999999999</v>
      </c>
      <c r="I408" s="210"/>
      <c r="J408" s="211">
        <f>ROUND(I408*H408,2)</f>
        <v>0</v>
      </c>
      <c r="K408" s="207" t="s">
        <v>139</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173</v>
      </c>
      <c r="AT408" s="216" t="s">
        <v>135</v>
      </c>
      <c r="AU408" s="216" t="s">
        <v>82</v>
      </c>
      <c r="AY408" s="18" t="s">
        <v>132</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173</v>
      </c>
      <c r="BM408" s="216" t="s">
        <v>587</v>
      </c>
    </row>
    <row r="409" s="2" customFormat="1">
      <c r="A409" s="39"/>
      <c r="B409" s="40"/>
      <c r="C409" s="41"/>
      <c r="D409" s="218" t="s">
        <v>141</v>
      </c>
      <c r="E409" s="41"/>
      <c r="F409" s="219" t="s">
        <v>586</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141</v>
      </c>
      <c r="AU409" s="18" t="s">
        <v>82</v>
      </c>
    </row>
    <row r="410" s="14" customFormat="1">
      <c r="A410" s="14"/>
      <c r="B410" s="234"/>
      <c r="C410" s="235"/>
      <c r="D410" s="218" t="s">
        <v>161</v>
      </c>
      <c r="E410" s="236" t="s">
        <v>19</v>
      </c>
      <c r="F410" s="237" t="s">
        <v>588</v>
      </c>
      <c r="G410" s="235"/>
      <c r="H410" s="238">
        <v>197.05799999999999</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161</v>
      </c>
      <c r="AU410" s="244" t="s">
        <v>82</v>
      </c>
      <c r="AV410" s="14" t="s">
        <v>82</v>
      </c>
      <c r="AW410" s="14" t="s">
        <v>31</v>
      </c>
      <c r="AX410" s="14" t="s">
        <v>72</v>
      </c>
      <c r="AY410" s="244" t="s">
        <v>132</v>
      </c>
    </row>
    <row r="411" s="15" customFormat="1">
      <c r="A411" s="15"/>
      <c r="B411" s="245"/>
      <c r="C411" s="246"/>
      <c r="D411" s="218" t="s">
        <v>161</v>
      </c>
      <c r="E411" s="247" t="s">
        <v>19</v>
      </c>
      <c r="F411" s="248" t="s">
        <v>166</v>
      </c>
      <c r="G411" s="246"/>
      <c r="H411" s="249">
        <v>197.05799999999999</v>
      </c>
      <c r="I411" s="250"/>
      <c r="J411" s="246"/>
      <c r="K411" s="246"/>
      <c r="L411" s="251"/>
      <c r="M411" s="252"/>
      <c r="N411" s="253"/>
      <c r="O411" s="253"/>
      <c r="P411" s="253"/>
      <c r="Q411" s="253"/>
      <c r="R411" s="253"/>
      <c r="S411" s="253"/>
      <c r="T411" s="254"/>
      <c r="U411" s="15"/>
      <c r="V411" s="15"/>
      <c r="W411" s="15"/>
      <c r="X411" s="15"/>
      <c r="Y411" s="15"/>
      <c r="Z411" s="15"/>
      <c r="AA411" s="15"/>
      <c r="AB411" s="15"/>
      <c r="AC411" s="15"/>
      <c r="AD411" s="15"/>
      <c r="AE411" s="15"/>
      <c r="AT411" s="255" t="s">
        <v>161</v>
      </c>
      <c r="AU411" s="255" t="s">
        <v>82</v>
      </c>
      <c r="AV411" s="15" t="s">
        <v>140</v>
      </c>
      <c r="AW411" s="15" t="s">
        <v>31</v>
      </c>
      <c r="AX411" s="15" t="s">
        <v>80</v>
      </c>
      <c r="AY411" s="255" t="s">
        <v>132</v>
      </c>
    </row>
    <row r="412" s="2" customFormat="1" ht="24.15" customHeight="1">
      <c r="A412" s="39"/>
      <c r="B412" s="40"/>
      <c r="C412" s="205" t="s">
        <v>377</v>
      </c>
      <c r="D412" s="205" t="s">
        <v>135</v>
      </c>
      <c r="E412" s="206" t="s">
        <v>589</v>
      </c>
      <c r="F412" s="207" t="s">
        <v>590</v>
      </c>
      <c r="G412" s="208" t="s">
        <v>138</v>
      </c>
      <c r="H412" s="209">
        <v>55.164999999999999</v>
      </c>
      <c r="I412" s="210"/>
      <c r="J412" s="211">
        <f>ROUND(I412*H412,2)</f>
        <v>0</v>
      </c>
      <c r="K412" s="207" t="s">
        <v>139</v>
      </c>
      <c r="L412" s="45"/>
      <c r="M412" s="212" t="s">
        <v>19</v>
      </c>
      <c r="N412" s="213" t="s">
        <v>43</v>
      </c>
      <c r="O412" s="85"/>
      <c r="P412" s="214">
        <f>O412*H412</f>
        <v>0</v>
      </c>
      <c r="Q412" s="214">
        <v>0</v>
      </c>
      <c r="R412" s="214">
        <f>Q412*H412</f>
        <v>0</v>
      </c>
      <c r="S412" s="214">
        <v>0</v>
      </c>
      <c r="T412" s="215">
        <f>S412*H412</f>
        <v>0</v>
      </c>
      <c r="U412" s="39"/>
      <c r="V412" s="39"/>
      <c r="W412" s="39"/>
      <c r="X412" s="39"/>
      <c r="Y412" s="39"/>
      <c r="Z412" s="39"/>
      <c r="AA412" s="39"/>
      <c r="AB412" s="39"/>
      <c r="AC412" s="39"/>
      <c r="AD412" s="39"/>
      <c r="AE412" s="39"/>
      <c r="AR412" s="216" t="s">
        <v>173</v>
      </c>
      <c r="AT412" s="216" t="s">
        <v>135</v>
      </c>
      <c r="AU412" s="216" t="s">
        <v>82</v>
      </c>
      <c r="AY412" s="18" t="s">
        <v>132</v>
      </c>
      <c r="BE412" s="217">
        <f>IF(N412="základní",J412,0)</f>
        <v>0</v>
      </c>
      <c r="BF412" s="217">
        <f>IF(N412="snížená",J412,0)</f>
        <v>0</v>
      </c>
      <c r="BG412" s="217">
        <f>IF(N412="zákl. přenesená",J412,0)</f>
        <v>0</v>
      </c>
      <c r="BH412" s="217">
        <f>IF(N412="sníž. přenesená",J412,0)</f>
        <v>0</v>
      </c>
      <c r="BI412" s="217">
        <f>IF(N412="nulová",J412,0)</f>
        <v>0</v>
      </c>
      <c r="BJ412" s="18" t="s">
        <v>80</v>
      </c>
      <c r="BK412" s="217">
        <f>ROUND(I412*H412,2)</f>
        <v>0</v>
      </c>
      <c r="BL412" s="18" t="s">
        <v>173</v>
      </c>
      <c r="BM412" s="216" t="s">
        <v>591</v>
      </c>
    </row>
    <row r="413" s="2" customFormat="1">
      <c r="A413" s="39"/>
      <c r="B413" s="40"/>
      <c r="C413" s="41"/>
      <c r="D413" s="218" t="s">
        <v>141</v>
      </c>
      <c r="E413" s="41"/>
      <c r="F413" s="219" t="s">
        <v>590</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141</v>
      </c>
      <c r="AU413" s="18" t="s">
        <v>82</v>
      </c>
    </row>
    <row r="414" s="14" customFormat="1">
      <c r="A414" s="14"/>
      <c r="B414" s="234"/>
      <c r="C414" s="235"/>
      <c r="D414" s="218" t="s">
        <v>161</v>
      </c>
      <c r="E414" s="236" t="s">
        <v>19</v>
      </c>
      <c r="F414" s="237" t="s">
        <v>592</v>
      </c>
      <c r="G414" s="235"/>
      <c r="H414" s="238">
        <v>64.643000000000001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161</v>
      </c>
      <c r="AU414" s="244" t="s">
        <v>82</v>
      </c>
      <c r="AV414" s="14" t="s">
        <v>82</v>
      </c>
      <c r="AW414" s="14" t="s">
        <v>31</v>
      </c>
      <c r="AX414" s="14" t="s">
        <v>72</v>
      </c>
      <c r="AY414" s="244" t="s">
        <v>132</v>
      </c>
    </row>
    <row r="415" s="14" customFormat="1">
      <c r="A415" s="14"/>
      <c r="B415" s="234"/>
      <c r="C415" s="235"/>
      <c r="D415" s="218" t="s">
        <v>161</v>
      </c>
      <c r="E415" s="236" t="s">
        <v>19</v>
      </c>
      <c r="F415" s="237" t="s">
        <v>593</v>
      </c>
      <c r="G415" s="235"/>
      <c r="H415" s="238">
        <v>-1.3500000000000001</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161</v>
      </c>
      <c r="AU415" s="244" t="s">
        <v>82</v>
      </c>
      <c r="AV415" s="14" t="s">
        <v>82</v>
      </c>
      <c r="AW415" s="14" t="s">
        <v>31</v>
      </c>
      <c r="AX415" s="14" t="s">
        <v>72</v>
      </c>
      <c r="AY415" s="244" t="s">
        <v>132</v>
      </c>
    </row>
    <row r="416" s="14" customFormat="1">
      <c r="A416" s="14"/>
      <c r="B416" s="234"/>
      <c r="C416" s="235"/>
      <c r="D416" s="218" t="s">
        <v>161</v>
      </c>
      <c r="E416" s="236" t="s">
        <v>19</v>
      </c>
      <c r="F416" s="237" t="s">
        <v>594</v>
      </c>
      <c r="G416" s="235"/>
      <c r="H416" s="238">
        <v>-1.2</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161</v>
      </c>
      <c r="AU416" s="244" t="s">
        <v>82</v>
      </c>
      <c r="AV416" s="14" t="s">
        <v>82</v>
      </c>
      <c r="AW416" s="14" t="s">
        <v>31</v>
      </c>
      <c r="AX416" s="14" t="s">
        <v>72</v>
      </c>
      <c r="AY416" s="244" t="s">
        <v>132</v>
      </c>
    </row>
    <row r="417" s="14" customFormat="1">
      <c r="A417" s="14"/>
      <c r="B417" s="234"/>
      <c r="C417" s="235"/>
      <c r="D417" s="218" t="s">
        <v>161</v>
      </c>
      <c r="E417" s="236" t="s">
        <v>19</v>
      </c>
      <c r="F417" s="237" t="s">
        <v>595</v>
      </c>
      <c r="G417" s="235"/>
      <c r="H417" s="238">
        <v>-6.9279999999999999</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161</v>
      </c>
      <c r="AU417" s="244" t="s">
        <v>82</v>
      </c>
      <c r="AV417" s="14" t="s">
        <v>82</v>
      </c>
      <c r="AW417" s="14" t="s">
        <v>31</v>
      </c>
      <c r="AX417" s="14" t="s">
        <v>72</v>
      </c>
      <c r="AY417" s="244" t="s">
        <v>132</v>
      </c>
    </row>
    <row r="418" s="15" customFormat="1">
      <c r="A418" s="15"/>
      <c r="B418" s="245"/>
      <c r="C418" s="246"/>
      <c r="D418" s="218" t="s">
        <v>161</v>
      </c>
      <c r="E418" s="247" t="s">
        <v>19</v>
      </c>
      <c r="F418" s="248" t="s">
        <v>166</v>
      </c>
      <c r="G418" s="246"/>
      <c r="H418" s="249">
        <v>55.164999999999999</v>
      </c>
      <c r="I418" s="250"/>
      <c r="J418" s="246"/>
      <c r="K418" s="246"/>
      <c r="L418" s="251"/>
      <c r="M418" s="252"/>
      <c r="N418" s="253"/>
      <c r="O418" s="253"/>
      <c r="P418" s="253"/>
      <c r="Q418" s="253"/>
      <c r="R418" s="253"/>
      <c r="S418" s="253"/>
      <c r="T418" s="254"/>
      <c r="U418" s="15"/>
      <c r="V418" s="15"/>
      <c r="W418" s="15"/>
      <c r="X418" s="15"/>
      <c r="Y418" s="15"/>
      <c r="Z418" s="15"/>
      <c r="AA418" s="15"/>
      <c r="AB418" s="15"/>
      <c r="AC418" s="15"/>
      <c r="AD418" s="15"/>
      <c r="AE418" s="15"/>
      <c r="AT418" s="255" t="s">
        <v>161</v>
      </c>
      <c r="AU418" s="255" t="s">
        <v>82</v>
      </c>
      <c r="AV418" s="15" t="s">
        <v>140</v>
      </c>
      <c r="AW418" s="15" t="s">
        <v>31</v>
      </c>
      <c r="AX418" s="15" t="s">
        <v>80</v>
      </c>
      <c r="AY418" s="255" t="s">
        <v>132</v>
      </c>
    </row>
    <row r="419" s="2" customFormat="1" ht="24.15" customHeight="1">
      <c r="A419" s="39"/>
      <c r="B419" s="40"/>
      <c r="C419" s="205" t="s">
        <v>596</v>
      </c>
      <c r="D419" s="205" t="s">
        <v>135</v>
      </c>
      <c r="E419" s="206" t="s">
        <v>597</v>
      </c>
      <c r="F419" s="207" t="s">
        <v>598</v>
      </c>
      <c r="G419" s="208" t="s">
        <v>138</v>
      </c>
      <c r="H419" s="209">
        <v>141.893</v>
      </c>
      <c r="I419" s="210"/>
      <c r="J419" s="211">
        <f>ROUND(I419*H419,2)</f>
        <v>0</v>
      </c>
      <c r="K419" s="207" t="s">
        <v>139</v>
      </c>
      <c r="L419" s="45"/>
      <c r="M419" s="212" t="s">
        <v>19</v>
      </c>
      <c r="N419" s="213" t="s">
        <v>43</v>
      </c>
      <c r="O419" s="85"/>
      <c r="P419" s="214">
        <f>O419*H419</f>
        <v>0</v>
      </c>
      <c r="Q419" s="214">
        <v>0</v>
      </c>
      <c r="R419" s="214">
        <f>Q419*H419</f>
        <v>0</v>
      </c>
      <c r="S419" s="214">
        <v>0</v>
      </c>
      <c r="T419" s="215">
        <f>S419*H419</f>
        <v>0</v>
      </c>
      <c r="U419" s="39"/>
      <c r="V419" s="39"/>
      <c r="W419" s="39"/>
      <c r="X419" s="39"/>
      <c r="Y419" s="39"/>
      <c r="Z419" s="39"/>
      <c r="AA419" s="39"/>
      <c r="AB419" s="39"/>
      <c r="AC419" s="39"/>
      <c r="AD419" s="39"/>
      <c r="AE419" s="39"/>
      <c r="AR419" s="216" t="s">
        <v>173</v>
      </c>
      <c r="AT419" s="216" t="s">
        <v>135</v>
      </c>
      <c r="AU419" s="216" t="s">
        <v>82</v>
      </c>
      <c r="AY419" s="18" t="s">
        <v>132</v>
      </c>
      <c r="BE419" s="217">
        <f>IF(N419="základní",J419,0)</f>
        <v>0</v>
      </c>
      <c r="BF419" s="217">
        <f>IF(N419="snížená",J419,0)</f>
        <v>0</v>
      </c>
      <c r="BG419" s="217">
        <f>IF(N419="zákl. přenesená",J419,0)</f>
        <v>0</v>
      </c>
      <c r="BH419" s="217">
        <f>IF(N419="sníž. přenesená",J419,0)</f>
        <v>0</v>
      </c>
      <c r="BI419" s="217">
        <f>IF(N419="nulová",J419,0)</f>
        <v>0</v>
      </c>
      <c r="BJ419" s="18" t="s">
        <v>80</v>
      </c>
      <c r="BK419" s="217">
        <f>ROUND(I419*H419,2)</f>
        <v>0</v>
      </c>
      <c r="BL419" s="18" t="s">
        <v>173</v>
      </c>
      <c r="BM419" s="216" t="s">
        <v>599</v>
      </c>
    </row>
    <row r="420" s="2" customFormat="1">
      <c r="A420" s="39"/>
      <c r="B420" s="40"/>
      <c r="C420" s="41"/>
      <c r="D420" s="218" t="s">
        <v>141</v>
      </c>
      <c r="E420" s="41"/>
      <c r="F420" s="219" t="s">
        <v>598</v>
      </c>
      <c r="G420" s="41"/>
      <c r="H420" s="41"/>
      <c r="I420" s="220"/>
      <c r="J420" s="41"/>
      <c r="K420" s="41"/>
      <c r="L420" s="45"/>
      <c r="M420" s="221"/>
      <c r="N420" s="222"/>
      <c r="O420" s="85"/>
      <c r="P420" s="85"/>
      <c r="Q420" s="85"/>
      <c r="R420" s="85"/>
      <c r="S420" s="85"/>
      <c r="T420" s="86"/>
      <c r="U420" s="39"/>
      <c r="V420" s="39"/>
      <c r="W420" s="39"/>
      <c r="X420" s="39"/>
      <c r="Y420" s="39"/>
      <c r="Z420" s="39"/>
      <c r="AA420" s="39"/>
      <c r="AB420" s="39"/>
      <c r="AC420" s="39"/>
      <c r="AD420" s="39"/>
      <c r="AE420" s="39"/>
      <c r="AT420" s="18" t="s">
        <v>141</v>
      </c>
      <c r="AU420" s="18" t="s">
        <v>82</v>
      </c>
    </row>
    <row r="421" s="14" customFormat="1">
      <c r="A421" s="14"/>
      <c r="B421" s="234"/>
      <c r="C421" s="235"/>
      <c r="D421" s="218" t="s">
        <v>161</v>
      </c>
      <c r="E421" s="236" t="s">
        <v>19</v>
      </c>
      <c r="F421" s="237" t="s">
        <v>600</v>
      </c>
      <c r="G421" s="235"/>
      <c r="H421" s="238">
        <v>197.05799999999999</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161</v>
      </c>
      <c r="AU421" s="244" t="s">
        <v>82</v>
      </c>
      <c r="AV421" s="14" t="s">
        <v>82</v>
      </c>
      <c r="AW421" s="14" t="s">
        <v>31</v>
      </c>
      <c r="AX421" s="14" t="s">
        <v>72</v>
      </c>
      <c r="AY421" s="244" t="s">
        <v>132</v>
      </c>
    </row>
    <row r="422" s="14" customFormat="1">
      <c r="A422" s="14"/>
      <c r="B422" s="234"/>
      <c r="C422" s="235"/>
      <c r="D422" s="218" t="s">
        <v>161</v>
      </c>
      <c r="E422" s="236" t="s">
        <v>19</v>
      </c>
      <c r="F422" s="237" t="s">
        <v>601</v>
      </c>
      <c r="G422" s="235"/>
      <c r="H422" s="238">
        <v>-55.164999999999999</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161</v>
      </c>
      <c r="AU422" s="244" t="s">
        <v>82</v>
      </c>
      <c r="AV422" s="14" t="s">
        <v>82</v>
      </c>
      <c r="AW422" s="14" t="s">
        <v>31</v>
      </c>
      <c r="AX422" s="14" t="s">
        <v>72</v>
      </c>
      <c r="AY422" s="244" t="s">
        <v>132</v>
      </c>
    </row>
    <row r="423" s="15" customFormat="1">
      <c r="A423" s="15"/>
      <c r="B423" s="245"/>
      <c r="C423" s="246"/>
      <c r="D423" s="218" t="s">
        <v>161</v>
      </c>
      <c r="E423" s="247" t="s">
        <v>19</v>
      </c>
      <c r="F423" s="248" t="s">
        <v>166</v>
      </c>
      <c r="G423" s="246"/>
      <c r="H423" s="249">
        <v>141.893</v>
      </c>
      <c r="I423" s="250"/>
      <c r="J423" s="246"/>
      <c r="K423" s="246"/>
      <c r="L423" s="251"/>
      <c r="M423" s="252"/>
      <c r="N423" s="253"/>
      <c r="O423" s="253"/>
      <c r="P423" s="253"/>
      <c r="Q423" s="253"/>
      <c r="R423" s="253"/>
      <c r="S423" s="253"/>
      <c r="T423" s="254"/>
      <c r="U423" s="15"/>
      <c r="V423" s="15"/>
      <c r="W423" s="15"/>
      <c r="X423" s="15"/>
      <c r="Y423" s="15"/>
      <c r="Z423" s="15"/>
      <c r="AA423" s="15"/>
      <c r="AB423" s="15"/>
      <c r="AC423" s="15"/>
      <c r="AD423" s="15"/>
      <c r="AE423" s="15"/>
      <c r="AT423" s="255" t="s">
        <v>161</v>
      </c>
      <c r="AU423" s="255" t="s">
        <v>82</v>
      </c>
      <c r="AV423" s="15" t="s">
        <v>140</v>
      </c>
      <c r="AW423" s="15" t="s">
        <v>31</v>
      </c>
      <c r="AX423" s="15" t="s">
        <v>80</v>
      </c>
      <c r="AY423" s="255" t="s">
        <v>132</v>
      </c>
    </row>
    <row r="424" s="12" customFormat="1" ht="25.92" customHeight="1">
      <c r="A424" s="12"/>
      <c r="B424" s="189"/>
      <c r="C424" s="190"/>
      <c r="D424" s="191" t="s">
        <v>71</v>
      </c>
      <c r="E424" s="192" t="s">
        <v>602</v>
      </c>
      <c r="F424" s="192" t="s">
        <v>603</v>
      </c>
      <c r="G424" s="190"/>
      <c r="H424" s="190"/>
      <c r="I424" s="193"/>
      <c r="J424" s="194">
        <f>BK424</f>
        <v>0</v>
      </c>
      <c r="K424" s="190"/>
      <c r="L424" s="195"/>
      <c r="M424" s="196"/>
      <c r="N424" s="197"/>
      <c r="O424" s="197"/>
      <c r="P424" s="198">
        <f>SUM(P425:P426)</f>
        <v>0</v>
      </c>
      <c r="Q424" s="197"/>
      <c r="R424" s="198">
        <f>SUM(R425:R426)</f>
        <v>0</v>
      </c>
      <c r="S424" s="197"/>
      <c r="T424" s="199">
        <f>SUM(T425:T426)</f>
        <v>0</v>
      </c>
      <c r="U424" s="12"/>
      <c r="V424" s="12"/>
      <c r="W424" s="12"/>
      <c r="X424" s="12"/>
      <c r="Y424" s="12"/>
      <c r="Z424" s="12"/>
      <c r="AA424" s="12"/>
      <c r="AB424" s="12"/>
      <c r="AC424" s="12"/>
      <c r="AD424" s="12"/>
      <c r="AE424" s="12"/>
      <c r="AR424" s="200" t="s">
        <v>140</v>
      </c>
      <c r="AT424" s="201" t="s">
        <v>71</v>
      </c>
      <c r="AU424" s="201" t="s">
        <v>72</v>
      </c>
      <c r="AY424" s="200" t="s">
        <v>132</v>
      </c>
      <c r="BK424" s="202">
        <f>SUM(BK425:BK426)</f>
        <v>0</v>
      </c>
    </row>
    <row r="425" s="2" customFormat="1" ht="16.5" customHeight="1">
      <c r="A425" s="39"/>
      <c r="B425" s="40"/>
      <c r="C425" s="205" t="s">
        <v>381</v>
      </c>
      <c r="D425" s="205" t="s">
        <v>135</v>
      </c>
      <c r="E425" s="206" t="s">
        <v>604</v>
      </c>
      <c r="F425" s="207" t="s">
        <v>605</v>
      </c>
      <c r="G425" s="208" t="s">
        <v>606</v>
      </c>
      <c r="H425" s="209">
        <v>24</v>
      </c>
      <c r="I425" s="210"/>
      <c r="J425" s="211">
        <f>ROUND(I425*H425,2)</f>
        <v>0</v>
      </c>
      <c r="K425" s="207" t="s">
        <v>139</v>
      </c>
      <c r="L425" s="45"/>
      <c r="M425" s="212" t="s">
        <v>19</v>
      </c>
      <c r="N425" s="213" t="s">
        <v>43</v>
      </c>
      <c r="O425" s="85"/>
      <c r="P425" s="214">
        <f>O425*H425</f>
        <v>0</v>
      </c>
      <c r="Q425" s="214">
        <v>0</v>
      </c>
      <c r="R425" s="214">
        <f>Q425*H425</f>
        <v>0</v>
      </c>
      <c r="S425" s="214">
        <v>0</v>
      </c>
      <c r="T425" s="215">
        <f>S425*H425</f>
        <v>0</v>
      </c>
      <c r="U425" s="39"/>
      <c r="V425" s="39"/>
      <c r="W425" s="39"/>
      <c r="X425" s="39"/>
      <c r="Y425" s="39"/>
      <c r="Z425" s="39"/>
      <c r="AA425" s="39"/>
      <c r="AB425" s="39"/>
      <c r="AC425" s="39"/>
      <c r="AD425" s="39"/>
      <c r="AE425" s="39"/>
      <c r="AR425" s="216" t="s">
        <v>607</v>
      </c>
      <c r="AT425" s="216" t="s">
        <v>135</v>
      </c>
      <c r="AU425" s="216" t="s">
        <v>80</v>
      </c>
      <c r="AY425" s="18" t="s">
        <v>132</v>
      </c>
      <c r="BE425" s="217">
        <f>IF(N425="základní",J425,0)</f>
        <v>0</v>
      </c>
      <c r="BF425" s="217">
        <f>IF(N425="snížená",J425,0)</f>
        <v>0</v>
      </c>
      <c r="BG425" s="217">
        <f>IF(N425="zákl. přenesená",J425,0)</f>
        <v>0</v>
      </c>
      <c r="BH425" s="217">
        <f>IF(N425="sníž. přenesená",J425,0)</f>
        <v>0</v>
      </c>
      <c r="BI425" s="217">
        <f>IF(N425="nulová",J425,0)</f>
        <v>0</v>
      </c>
      <c r="BJ425" s="18" t="s">
        <v>80</v>
      </c>
      <c r="BK425" s="217">
        <f>ROUND(I425*H425,2)</f>
        <v>0</v>
      </c>
      <c r="BL425" s="18" t="s">
        <v>607</v>
      </c>
      <c r="BM425" s="216" t="s">
        <v>608</v>
      </c>
    </row>
    <row r="426" s="2" customFormat="1">
      <c r="A426" s="39"/>
      <c r="B426" s="40"/>
      <c r="C426" s="41"/>
      <c r="D426" s="218" t="s">
        <v>141</v>
      </c>
      <c r="E426" s="41"/>
      <c r="F426" s="219" t="s">
        <v>605</v>
      </c>
      <c r="G426" s="41"/>
      <c r="H426" s="41"/>
      <c r="I426" s="220"/>
      <c r="J426" s="41"/>
      <c r="K426" s="41"/>
      <c r="L426" s="45"/>
      <c r="M426" s="266"/>
      <c r="N426" s="267"/>
      <c r="O426" s="268"/>
      <c r="P426" s="268"/>
      <c r="Q426" s="268"/>
      <c r="R426" s="268"/>
      <c r="S426" s="268"/>
      <c r="T426" s="269"/>
      <c r="U426" s="39"/>
      <c r="V426" s="39"/>
      <c r="W426" s="39"/>
      <c r="X426" s="39"/>
      <c r="Y426" s="39"/>
      <c r="Z426" s="39"/>
      <c r="AA426" s="39"/>
      <c r="AB426" s="39"/>
      <c r="AC426" s="39"/>
      <c r="AD426" s="39"/>
      <c r="AE426" s="39"/>
      <c r="AT426" s="18" t="s">
        <v>141</v>
      </c>
      <c r="AU426" s="18" t="s">
        <v>80</v>
      </c>
    </row>
    <row r="427" s="2" customFormat="1" ht="6.96" customHeight="1">
      <c r="A427" s="39"/>
      <c r="B427" s="60"/>
      <c r="C427" s="61"/>
      <c r="D427" s="61"/>
      <c r="E427" s="61"/>
      <c r="F427" s="61"/>
      <c r="G427" s="61"/>
      <c r="H427" s="61"/>
      <c r="I427" s="61"/>
      <c r="J427" s="61"/>
      <c r="K427" s="61"/>
      <c r="L427" s="45"/>
      <c r="M427" s="39"/>
      <c r="O427" s="39"/>
      <c r="P427" s="39"/>
      <c r="Q427" s="39"/>
      <c r="R427" s="39"/>
      <c r="S427" s="39"/>
      <c r="T427" s="39"/>
      <c r="U427" s="39"/>
      <c r="V427" s="39"/>
      <c r="W427" s="39"/>
      <c r="X427" s="39"/>
      <c r="Y427" s="39"/>
      <c r="Z427" s="39"/>
      <c r="AA427" s="39"/>
      <c r="AB427" s="39"/>
      <c r="AC427" s="39"/>
      <c r="AD427" s="39"/>
      <c r="AE427" s="39"/>
    </row>
  </sheetData>
  <sheetProtection sheet="1" autoFilter="0" formatColumns="0" formatRows="0" objects="1" scenarios="1" spinCount="100000" saltValue="QLhSqhDqmfzRwYurdoA9yb907zxCfmfqp8cdGleUgG4OWHzRpW070/EbuxXvl7BoQiA0VIyM0P2u66jopPGy6A==" hashValue="X5DhRvZ3pK1ygTRpfPsRdM2RHEsvsFCSduyjanOF6erInu44wsjbpkTEax1OXx1A8sgeeqXeGhJhpW0bHpFK9A==" algorithmName="SHA-512" password="CB6D"/>
  <autoFilter ref="C93:K426"/>
  <mergeCells count="9">
    <mergeCell ref="E7:H7"/>
    <mergeCell ref="E9:H9"/>
    <mergeCell ref="E18:H18"/>
    <mergeCell ref="E27:H27"/>
    <mergeCell ref="E48:H48"/>
    <mergeCell ref="E50:H50"/>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1.3</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609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ROUND((SUM(BE89:BE196)),  2)</f>
        <v>0</v>
      </c>
      <c r="G33" s="39"/>
      <c r="H33" s="39"/>
      <c r="I33" s="149">
        <v>0.20999999999999999</v>
      </c>
      <c r="J33" s="148">
        <f>ROUND(((SUM(BE89:BE196))*I33),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ROUND((SUM(BF89:BF196)),  2)</f>
        <v>0</v>
      </c>
      <c r="G34" s="39"/>
      <c r="H34" s="39"/>
      <c r="I34" s="149">
        <v>0.14999999999999999</v>
      </c>
      <c r="J34" s="148">
        <f>ROUND(((SUM(BF89:BF196))*I34),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07.3-b1 -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610</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611</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106</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612</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613</v>
      </c>
      <c r="E64" s="169"/>
      <c r="F64" s="169"/>
      <c r="G64" s="169"/>
      <c r="H64" s="169"/>
      <c r="I64" s="169"/>
      <c r="J64" s="170">
        <f>J132</f>
        <v>0</v>
      </c>
      <c r="K64" s="167"/>
      <c r="L64" s="171"/>
      <c r="S64" s="9"/>
      <c r="T64" s="9"/>
      <c r="U64" s="9"/>
      <c r="V64" s="9"/>
      <c r="W64" s="9"/>
      <c r="X64" s="9"/>
      <c r="Y64" s="9"/>
      <c r="Z64" s="9"/>
      <c r="AA64" s="9"/>
      <c r="AB64" s="9"/>
      <c r="AC64" s="9"/>
      <c r="AD64" s="9"/>
      <c r="AE64" s="9"/>
    </row>
    <row r="65" s="10" customFormat="1" ht="19.92" customHeight="1">
      <c r="A65" s="10"/>
      <c r="B65" s="172"/>
      <c r="C65" s="173"/>
      <c r="D65" s="174" t="s">
        <v>614</v>
      </c>
      <c r="E65" s="175"/>
      <c r="F65" s="175"/>
      <c r="G65" s="175"/>
      <c r="H65" s="175"/>
      <c r="I65" s="175"/>
      <c r="J65" s="176">
        <f>J133</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615</v>
      </c>
      <c r="E66" s="175"/>
      <c r="F66" s="175"/>
      <c r="G66" s="175"/>
      <c r="H66" s="175"/>
      <c r="I66" s="175"/>
      <c r="J66" s="176">
        <f>J161</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116</v>
      </c>
      <c r="E67" s="169"/>
      <c r="F67" s="169"/>
      <c r="G67" s="169"/>
      <c r="H67" s="169"/>
      <c r="I67" s="169"/>
      <c r="J67" s="170">
        <f>J180</f>
        <v>0</v>
      </c>
      <c r="K67" s="167"/>
      <c r="L67" s="171"/>
      <c r="S67" s="9"/>
      <c r="T67" s="9"/>
      <c r="U67" s="9"/>
      <c r="V67" s="9"/>
      <c r="W67" s="9"/>
      <c r="X67" s="9"/>
      <c r="Y67" s="9"/>
      <c r="Z67" s="9"/>
      <c r="AA67" s="9"/>
      <c r="AB67" s="9"/>
      <c r="AC67" s="9"/>
      <c r="AD67" s="9"/>
      <c r="AE67" s="9"/>
    </row>
    <row r="68" s="9" customFormat="1" ht="24.96" customHeight="1">
      <c r="A68" s="9"/>
      <c r="B68" s="166"/>
      <c r="C68" s="167"/>
      <c r="D68" s="168" t="s">
        <v>616</v>
      </c>
      <c r="E68" s="169"/>
      <c r="F68" s="169"/>
      <c r="G68" s="169"/>
      <c r="H68" s="169"/>
      <c r="I68" s="169"/>
      <c r="J68" s="170">
        <f>J185</f>
        <v>0</v>
      </c>
      <c r="K68" s="167"/>
      <c r="L68" s="171"/>
      <c r="S68" s="9"/>
      <c r="T68" s="9"/>
      <c r="U68" s="9"/>
      <c r="V68" s="9"/>
      <c r="W68" s="9"/>
      <c r="X68" s="9"/>
      <c r="Y68" s="9"/>
      <c r="Z68" s="9"/>
      <c r="AA68" s="9"/>
      <c r="AB68" s="9"/>
      <c r="AC68" s="9"/>
      <c r="AD68" s="9"/>
      <c r="AE68" s="9"/>
    </row>
    <row r="69" s="10" customFormat="1" ht="19.92" customHeight="1">
      <c r="A69" s="10"/>
      <c r="B69" s="172"/>
      <c r="C69" s="173"/>
      <c r="D69" s="174" t="s">
        <v>617</v>
      </c>
      <c r="E69" s="175"/>
      <c r="F69" s="175"/>
      <c r="G69" s="175"/>
      <c r="H69" s="175"/>
      <c r="I69" s="175"/>
      <c r="J69" s="176">
        <f>J186</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117</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Březenecká 4679, Chomutov-m 1.3</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07.3-b1 -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118</v>
      </c>
      <c r="D88" s="181" t="s">
        <v>57</v>
      </c>
      <c r="E88" s="181" t="s">
        <v>53</v>
      </c>
      <c r="F88" s="181" t="s">
        <v>54</v>
      </c>
      <c r="G88" s="181" t="s">
        <v>119</v>
      </c>
      <c r="H88" s="181" t="s">
        <v>120</v>
      </c>
      <c r="I88" s="181" t="s">
        <v>121</v>
      </c>
      <c r="J88" s="181" t="s">
        <v>100</v>
      </c>
      <c r="K88" s="182" t="s">
        <v>122</v>
      </c>
      <c r="L88" s="183"/>
      <c r="M88" s="93" t="s">
        <v>19</v>
      </c>
      <c r="N88" s="94" t="s">
        <v>42</v>
      </c>
      <c r="O88" s="94" t="s">
        <v>123</v>
      </c>
      <c r="P88" s="94" t="s">
        <v>124</v>
      </c>
      <c r="Q88" s="94" t="s">
        <v>125</v>
      </c>
      <c r="R88" s="94" t="s">
        <v>126</v>
      </c>
      <c r="S88" s="94" t="s">
        <v>127</v>
      </c>
      <c r="T88" s="95" t="s">
        <v>128</v>
      </c>
      <c r="U88" s="178"/>
      <c r="V88" s="178"/>
      <c r="W88" s="178"/>
      <c r="X88" s="178"/>
      <c r="Y88" s="178"/>
      <c r="Z88" s="178"/>
      <c r="AA88" s="178"/>
      <c r="AB88" s="178"/>
      <c r="AC88" s="178"/>
      <c r="AD88" s="178"/>
      <c r="AE88" s="178"/>
    </row>
    <row r="89" s="2" customFormat="1" ht="22.8" customHeight="1">
      <c r="A89" s="39"/>
      <c r="B89" s="40"/>
      <c r="C89" s="100" t="s">
        <v>129</v>
      </c>
      <c r="D89" s="41"/>
      <c r="E89" s="41"/>
      <c r="F89" s="41"/>
      <c r="G89" s="41"/>
      <c r="H89" s="41"/>
      <c r="I89" s="41"/>
      <c r="J89" s="184">
        <f>BK89</f>
        <v>0</v>
      </c>
      <c r="K89" s="41"/>
      <c r="L89" s="45"/>
      <c r="M89" s="96"/>
      <c r="N89" s="185"/>
      <c r="O89" s="97"/>
      <c r="P89" s="186">
        <f>P90+P94+P132+P180+P185</f>
        <v>0</v>
      </c>
      <c r="Q89" s="97"/>
      <c r="R89" s="186">
        <f>R90+R94+R132+R180+R185</f>
        <v>0</v>
      </c>
      <c r="S89" s="97"/>
      <c r="T89" s="187">
        <f>T90+T94+T132+T180+T185</f>
        <v>0</v>
      </c>
      <c r="U89" s="39"/>
      <c r="V89" s="39"/>
      <c r="W89" s="39"/>
      <c r="X89" s="39"/>
      <c r="Y89" s="39"/>
      <c r="Z89" s="39"/>
      <c r="AA89" s="39"/>
      <c r="AB89" s="39"/>
      <c r="AC89" s="39"/>
      <c r="AD89" s="39"/>
      <c r="AE89" s="39"/>
      <c r="AT89" s="18" t="s">
        <v>71</v>
      </c>
      <c r="AU89" s="18" t="s">
        <v>101</v>
      </c>
      <c r="BK89" s="188">
        <f>BK90+BK94+BK132+BK180+BK185</f>
        <v>0</v>
      </c>
    </row>
    <row r="90" s="12" customFormat="1" ht="25.92" customHeight="1">
      <c r="A90" s="12"/>
      <c r="B90" s="189"/>
      <c r="C90" s="190"/>
      <c r="D90" s="191" t="s">
        <v>71</v>
      </c>
      <c r="E90" s="192" t="s">
        <v>130</v>
      </c>
      <c r="F90" s="192" t="s">
        <v>130</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132</v>
      </c>
      <c r="BK90" s="202">
        <f>BK91</f>
        <v>0</v>
      </c>
    </row>
    <row r="91" s="12" customFormat="1" ht="22.8" customHeight="1">
      <c r="A91" s="12"/>
      <c r="B91" s="189"/>
      <c r="C91" s="190"/>
      <c r="D91" s="191" t="s">
        <v>71</v>
      </c>
      <c r="E91" s="203" t="s">
        <v>559</v>
      </c>
      <c r="F91" s="203" t="s">
        <v>209</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132</v>
      </c>
      <c r="BK91" s="202">
        <f>SUM(BK92:BK93)</f>
        <v>0</v>
      </c>
    </row>
    <row r="92" s="2" customFormat="1" ht="24.15" customHeight="1">
      <c r="A92" s="39"/>
      <c r="B92" s="40"/>
      <c r="C92" s="205" t="s">
        <v>80</v>
      </c>
      <c r="D92" s="205" t="s">
        <v>135</v>
      </c>
      <c r="E92" s="206" t="s">
        <v>618</v>
      </c>
      <c r="F92" s="207" t="s">
        <v>619</v>
      </c>
      <c r="G92" s="208" t="s">
        <v>212</v>
      </c>
      <c r="H92" s="209">
        <v>1</v>
      </c>
      <c r="I92" s="210"/>
      <c r="J92" s="211">
        <f>ROUND(I92*H92,2)</f>
        <v>0</v>
      </c>
      <c r="K92" s="207" t="s">
        <v>139</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140</v>
      </c>
      <c r="AT92" s="216" t="s">
        <v>135</v>
      </c>
      <c r="AU92" s="216" t="s">
        <v>82</v>
      </c>
      <c r="AY92" s="18" t="s">
        <v>132</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140</v>
      </c>
      <c r="BM92" s="216" t="s">
        <v>82</v>
      </c>
    </row>
    <row r="93" s="2" customFormat="1">
      <c r="A93" s="39"/>
      <c r="B93" s="40"/>
      <c r="C93" s="41"/>
      <c r="D93" s="218" t="s">
        <v>141</v>
      </c>
      <c r="E93" s="41"/>
      <c r="F93" s="219" t="s">
        <v>619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141</v>
      </c>
      <c r="AU93" s="18" t="s">
        <v>82</v>
      </c>
    </row>
    <row r="94" s="12" customFormat="1" ht="25.92" customHeight="1">
      <c r="A94" s="12"/>
      <c r="B94" s="189"/>
      <c r="C94" s="190"/>
      <c r="D94" s="191" t="s">
        <v>71</v>
      </c>
      <c r="E94" s="192" t="s">
        <v>237</v>
      </c>
      <c r="F94" s="192" t="s">
        <v>238</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132</v>
      </c>
      <c r="BK94" s="202">
        <f>BK95</f>
        <v>0</v>
      </c>
    </row>
    <row r="95" s="12" customFormat="1" ht="22.8" customHeight="1">
      <c r="A95" s="12"/>
      <c r="B95" s="189"/>
      <c r="C95" s="190"/>
      <c r="D95" s="191" t="s">
        <v>71</v>
      </c>
      <c r="E95" s="203" t="s">
        <v>620</v>
      </c>
      <c r="F95" s="203" t="s">
        <v>621</v>
      </c>
      <c r="G95" s="190"/>
      <c r="H95" s="190"/>
      <c r="I95" s="193"/>
      <c r="J95" s="204">
        <f>BK95</f>
        <v>0</v>
      </c>
      <c r="K95" s="190"/>
      <c r="L95" s="195"/>
      <c r="M95" s="196"/>
      <c r="N95" s="197"/>
      <c r="O95" s="197"/>
      <c r="P95" s="198">
        <f>SUM(P96:P131)</f>
        <v>0</v>
      </c>
      <c r="Q95" s="197"/>
      <c r="R95" s="198">
        <f>SUM(R96:R131)</f>
        <v>0</v>
      </c>
      <c r="S95" s="197"/>
      <c r="T95" s="199">
        <f>SUM(T96:T131)</f>
        <v>0</v>
      </c>
      <c r="U95" s="12"/>
      <c r="V95" s="12"/>
      <c r="W95" s="12"/>
      <c r="X95" s="12"/>
      <c r="Y95" s="12"/>
      <c r="Z95" s="12"/>
      <c r="AA95" s="12"/>
      <c r="AB95" s="12"/>
      <c r="AC95" s="12"/>
      <c r="AD95" s="12"/>
      <c r="AE95" s="12"/>
      <c r="AR95" s="200" t="s">
        <v>82</v>
      </c>
      <c r="AT95" s="201" t="s">
        <v>71</v>
      </c>
      <c r="AU95" s="201" t="s">
        <v>80</v>
      </c>
      <c r="AY95" s="200" t="s">
        <v>132</v>
      </c>
      <c r="BK95" s="202">
        <f>SUM(BK96:BK131)</f>
        <v>0</v>
      </c>
    </row>
    <row r="96" s="2" customFormat="1" ht="16.5" customHeight="1">
      <c r="A96" s="39"/>
      <c r="B96" s="40"/>
      <c r="C96" s="205" t="s">
        <v>82</v>
      </c>
      <c r="D96" s="205" t="s">
        <v>135</v>
      </c>
      <c r="E96" s="206" t="s">
        <v>622</v>
      </c>
      <c r="F96" s="207" t="s">
        <v>623</v>
      </c>
      <c r="G96" s="208" t="s">
        <v>253</v>
      </c>
      <c r="H96" s="209">
        <v>1</v>
      </c>
      <c r="I96" s="210"/>
      <c r="J96" s="211">
        <f>ROUND(I96*H96,2)</f>
        <v>0</v>
      </c>
      <c r="K96" s="207" t="s">
        <v>139</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173</v>
      </c>
      <c r="AT96" s="216" t="s">
        <v>135</v>
      </c>
      <c r="AU96" s="216" t="s">
        <v>82</v>
      </c>
      <c r="AY96" s="18" t="s">
        <v>132</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173</v>
      </c>
      <c r="BM96" s="216" t="s">
        <v>140</v>
      </c>
    </row>
    <row r="97" s="2" customFormat="1">
      <c r="A97" s="39"/>
      <c r="B97" s="40"/>
      <c r="C97" s="41"/>
      <c r="D97" s="218" t="s">
        <v>141</v>
      </c>
      <c r="E97" s="41"/>
      <c r="F97" s="219" t="s">
        <v>623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141</v>
      </c>
      <c r="AU97" s="18" t="s">
        <v>82</v>
      </c>
    </row>
    <row r="98" s="2" customFormat="1" ht="16.5" customHeight="1">
      <c r="A98" s="39"/>
      <c r="B98" s="40"/>
      <c r="C98" s="205" t="s">
        <v>146</v>
      </c>
      <c r="D98" s="205" t="s">
        <v>135</v>
      </c>
      <c r="E98" s="206" t="s">
        <v>624</v>
      </c>
      <c r="F98" s="207" t="s">
        <v>625</v>
      </c>
      <c r="G98" s="208" t="s">
        <v>253</v>
      </c>
      <c r="H98" s="209">
        <v>6</v>
      </c>
      <c r="I98" s="210"/>
      <c r="J98" s="211">
        <f>ROUND(I98*H98,2)</f>
        <v>0</v>
      </c>
      <c r="K98" s="207" t="s">
        <v>139</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173</v>
      </c>
      <c r="AT98" s="216" t="s">
        <v>135</v>
      </c>
      <c r="AU98" s="216" t="s">
        <v>82</v>
      </c>
      <c r="AY98" s="18" t="s">
        <v>132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173</v>
      </c>
      <c r="BM98" s="216" t="s">
        <v>133</v>
      </c>
    </row>
    <row r="99" s="2" customFormat="1">
      <c r="A99" s="39"/>
      <c r="B99" s="40"/>
      <c r="C99" s="41"/>
      <c r="D99" s="218" t="s">
        <v>141</v>
      </c>
      <c r="E99" s="41"/>
      <c r="F99" s="219" t="s">
        <v>625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141</v>
      </c>
      <c r="AU99" s="18" t="s">
        <v>82</v>
      </c>
    </row>
    <row r="100" s="2" customFormat="1" ht="16.5" customHeight="1">
      <c r="A100" s="39"/>
      <c r="B100" s="40"/>
      <c r="C100" s="205" t="s">
        <v>140</v>
      </c>
      <c r="D100" s="205" t="s">
        <v>135</v>
      </c>
      <c r="E100" s="206" t="s">
        <v>624</v>
      </c>
      <c r="F100" s="207" t="s">
        <v>625</v>
      </c>
      <c r="G100" s="208" t="s">
        <v>253</v>
      </c>
      <c r="H100" s="209">
        <v>2</v>
      </c>
      <c r="I100" s="210"/>
      <c r="J100" s="211">
        <f>ROUND(I100*H100,2)</f>
        <v>0</v>
      </c>
      <c r="K100" s="207" t="s">
        <v>139</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173</v>
      </c>
      <c r="AT100" s="216" t="s">
        <v>135</v>
      </c>
      <c r="AU100" s="216" t="s">
        <v>82</v>
      </c>
      <c r="AY100" s="18" t="s">
        <v>132</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173</v>
      </c>
      <c r="BM100" s="216" t="s">
        <v>152</v>
      </c>
    </row>
    <row r="101" s="2" customFormat="1">
      <c r="A101" s="39"/>
      <c r="B101" s="40"/>
      <c r="C101" s="41"/>
      <c r="D101" s="218" t="s">
        <v>141</v>
      </c>
      <c r="E101" s="41"/>
      <c r="F101" s="219" t="s">
        <v>625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141</v>
      </c>
      <c r="AU101" s="18" t="s">
        <v>82</v>
      </c>
    </row>
    <row r="102" s="2" customFormat="1" ht="24.15" customHeight="1">
      <c r="A102" s="39"/>
      <c r="B102" s="40"/>
      <c r="C102" s="205" t="s">
        <v>153</v>
      </c>
      <c r="D102" s="205" t="s">
        <v>135</v>
      </c>
      <c r="E102" s="206" t="s">
        <v>626</v>
      </c>
      <c r="F102" s="207" t="s">
        <v>627</v>
      </c>
      <c r="G102" s="208" t="s">
        <v>253</v>
      </c>
      <c r="H102" s="209">
        <v>8</v>
      </c>
      <c r="I102" s="210"/>
      <c r="J102" s="211">
        <f>ROUND(I102*H102,2)</f>
        <v>0</v>
      </c>
      <c r="K102" s="207" t="s">
        <v>139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173</v>
      </c>
      <c r="AT102" s="216" t="s">
        <v>135</v>
      </c>
      <c r="AU102" s="216" t="s">
        <v>82</v>
      </c>
      <c r="AY102" s="18" t="s">
        <v>132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173</v>
      </c>
      <c r="BM102" s="216" t="s">
        <v>156</v>
      </c>
    </row>
    <row r="103" s="2" customFormat="1">
      <c r="A103" s="39"/>
      <c r="B103" s="40"/>
      <c r="C103" s="41"/>
      <c r="D103" s="218" t="s">
        <v>141</v>
      </c>
      <c r="E103" s="41"/>
      <c r="F103" s="219" t="s">
        <v>627</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141</v>
      </c>
      <c r="AU103" s="18" t="s">
        <v>82</v>
      </c>
    </row>
    <row r="104" s="2" customFormat="1" ht="24.15" customHeight="1">
      <c r="A104" s="39"/>
      <c r="B104" s="40"/>
      <c r="C104" s="205" t="s">
        <v>133</v>
      </c>
      <c r="D104" s="205" t="s">
        <v>135</v>
      </c>
      <c r="E104" s="206" t="s">
        <v>626</v>
      </c>
      <c r="F104" s="207" t="s">
        <v>627</v>
      </c>
      <c r="G104" s="208" t="s">
        <v>253</v>
      </c>
      <c r="H104" s="209">
        <v>29</v>
      </c>
      <c r="I104" s="210"/>
      <c r="J104" s="211">
        <f>ROUND(I104*H104,2)</f>
        <v>0</v>
      </c>
      <c r="K104" s="207" t="s">
        <v>139</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173</v>
      </c>
      <c r="AT104" s="216" t="s">
        <v>135</v>
      </c>
      <c r="AU104" s="216" t="s">
        <v>82</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173</v>
      </c>
      <c r="BM104" s="216" t="s">
        <v>160</v>
      </c>
    </row>
    <row r="105" s="2" customFormat="1">
      <c r="A105" s="39"/>
      <c r="B105" s="40"/>
      <c r="C105" s="41"/>
      <c r="D105" s="218" t="s">
        <v>141</v>
      </c>
      <c r="E105" s="41"/>
      <c r="F105" s="219" t="s">
        <v>627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82</v>
      </c>
    </row>
    <row r="106" s="2" customFormat="1" ht="24.15" customHeight="1">
      <c r="A106" s="39"/>
      <c r="B106" s="40"/>
      <c r="C106" s="205" t="s">
        <v>167</v>
      </c>
      <c r="D106" s="205" t="s">
        <v>135</v>
      </c>
      <c r="E106" s="206" t="s">
        <v>628</v>
      </c>
      <c r="F106" s="207" t="s">
        <v>629</v>
      </c>
      <c r="G106" s="208" t="s">
        <v>253</v>
      </c>
      <c r="H106" s="209">
        <v>2</v>
      </c>
      <c r="I106" s="210"/>
      <c r="J106" s="211">
        <f>ROUND(I106*H106,2)</f>
        <v>0</v>
      </c>
      <c r="K106" s="207" t="s">
        <v>139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173</v>
      </c>
      <c r="AT106" s="216" t="s">
        <v>135</v>
      </c>
      <c r="AU106" s="216" t="s">
        <v>82</v>
      </c>
      <c r="AY106" s="18" t="s">
        <v>132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173</v>
      </c>
      <c r="BM106" s="216" t="s">
        <v>170</v>
      </c>
    </row>
    <row r="107" s="2" customFormat="1">
      <c r="A107" s="39"/>
      <c r="B107" s="40"/>
      <c r="C107" s="41"/>
      <c r="D107" s="218" t="s">
        <v>141</v>
      </c>
      <c r="E107" s="41"/>
      <c r="F107" s="219" t="s">
        <v>629</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141</v>
      </c>
      <c r="AU107" s="18" t="s">
        <v>82</v>
      </c>
    </row>
    <row r="108" s="2" customFormat="1" ht="16.5" customHeight="1">
      <c r="A108" s="39"/>
      <c r="B108" s="40"/>
      <c r="C108" s="205" t="s">
        <v>152</v>
      </c>
      <c r="D108" s="205" t="s">
        <v>135</v>
      </c>
      <c r="E108" s="206" t="s">
        <v>630</v>
      </c>
      <c r="F108" s="207" t="s">
        <v>631</v>
      </c>
      <c r="G108" s="208" t="s">
        <v>253</v>
      </c>
      <c r="H108" s="209">
        <v>2</v>
      </c>
      <c r="I108" s="210"/>
      <c r="J108" s="211">
        <f>ROUND(I108*H108,2)</f>
        <v>0</v>
      </c>
      <c r="K108" s="207" t="s">
        <v>19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173</v>
      </c>
      <c r="AT108" s="216" t="s">
        <v>135</v>
      </c>
      <c r="AU108" s="216" t="s">
        <v>82</v>
      </c>
      <c r="AY108" s="18" t="s">
        <v>132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173</v>
      </c>
      <c r="BM108" s="216" t="s">
        <v>173</v>
      </c>
    </row>
    <row r="109" s="2" customFormat="1">
      <c r="A109" s="39"/>
      <c r="B109" s="40"/>
      <c r="C109" s="41"/>
      <c r="D109" s="218" t="s">
        <v>141</v>
      </c>
      <c r="E109" s="41"/>
      <c r="F109" s="219" t="s">
        <v>631</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141</v>
      </c>
      <c r="AU109" s="18" t="s">
        <v>82</v>
      </c>
    </row>
    <row r="110" s="2" customFormat="1" ht="24.15" customHeight="1">
      <c r="A110" s="39"/>
      <c r="B110" s="40"/>
      <c r="C110" s="205" t="s">
        <v>174</v>
      </c>
      <c r="D110" s="205" t="s">
        <v>135</v>
      </c>
      <c r="E110" s="206" t="s">
        <v>632</v>
      </c>
      <c r="F110" s="207" t="s">
        <v>633</v>
      </c>
      <c r="G110" s="208" t="s">
        <v>273</v>
      </c>
      <c r="H110" s="209">
        <v>60</v>
      </c>
      <c r="I110" s="210"/>
      <c r="J110" s="211">
        <f>ROUND(I110*H110,2)</f>
        <v>0</v>
      </c>
      <c r="K110" s="207" t="s">
        <v>139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173</v>
      </c>
      <c r="AT110" s="216" t="s">
        <v>135</v>
      </c>
      <c r="AU110" s="216" t="s">
        <v>82</v>
      </c>
      <c r="AY110" s="18" t="s">
        <v>132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173</v>
      </c>
      <c r="BM110" s="216" t="s">
        <v>177</v>
      </c>
    </row>
    <row r="111" s="2" customFormat="1">
      <c r="A111" s="39"/>
      <c r="B111" s="40"/>
      <c r="C111" s="41"/>
      <c r="D111" s="218" t="s">
        <v>141</v>
      </c>
      <c r="E111" s="41"/>
      <c r="F111" s="219" t="s">
        <v>633</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141</v>
      </c>
      <c r="AU111" s="18" t="s">
        <v>82</v>
      </c>
    </row>
    <row r="112" s="2" customFormat="1" ht="24.15" customHeight="1">
      <c r="A112" s="39"/>
      <c r="B112" s="40"/>
      <c r="C112" s="205" t="s">
        <v>156</v>
      </c>
      <c r="D112" s="205" t="s">
        <v>135</v>
      </c>
      <c r="E112" s="206" t="s">
        <v>634</v>
      </c>
      <c r="F112" s="207" t="s">
        <v>635</v>
      </c>
      <c r="G112" s="208" t="s">
        <v>273</v>
      </c>
      <c r="H112" s="209">
        <v>230</v>
      </c>
      <c r="I112" s="210"/>
      <c r="J112" s="211">
        <f>ROUND(I112*H112,2)</f>
        <v>0</v>
      </c>
      <c r="K112" s="207" t="s">
        <v>139</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173</v>
      </c>
      <c r="AT112" s="216" t="s">
        <v>135</v>
      </c>
      <c r="AU112" s="216" t="s">
        <v>82</v>
      </c>
      <c r="AY112" s="18" t="s">
        <v>132</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173</v>
      </c>
      <c r="BM112" s="216" t="s">
        <v>184</v>
      </c>
    </row>
    <row r="113" s="2" customFormat="1">
      <c r="A113" s="39"/>
      <c r="B113" s="40"/>
      <c r="C113" s="41"/>
      <c r="D113" s="218" t="s">
        <v>141</v>
      </c>
      <c r="E113" s="41"/>
      <c r="F113" s="219" t="s">
        <v>635</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141</v>
      </c>
      <c r="AU113" s="18" t="s">
        <v>82</v>
      </c>
    </row>
    <row r="114" s="2" customFormat="1" ht="24.15" customHeight="1">
      <c r="A114" s="39"/>
      <c r="B114" s="40"/>
      <c r="C114" s="205" t="s">
        <v>187</v>
      </c>
      <c r="D114" s="205" t="s">
        <v>135</v>
      </c>
      <c r="E114" s="206" t="s">
        <v>636</v>
      </c>
      <c r="F114" s="207" t="s">
        <v>637</v>
      </c>
      <c r="G114" s="208" t="s">
        <v>253</v>
      </c>
      <c r="H114" s="209">
        <v>5</v>
      </c>
      <c r="I114" s="210"/>
      <c r="J114" s="211">
        <f>ROUND(I114*H114,2)</f>
        <v>0</v>
      </c>
      <c r="K114" s="207" t="s">
        <v>139</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173</v>
      </c>
      <c r="AT114" s="216" t="s">
        <v>135</v>
      </c>
      <c r="AU114" s="216" t="s">
        <v>82</v>
      </c>
      <c r="AY114" s="18" t="s">
        <v>132</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173</v>
      </c>
      <c r="BM114" s="216" t="s">
        <v>190</v>
      </c>
    </row>
    <row r="115" s="2" customFormat="1">
      <c r="A115" s="39"/>
      <c r="B115" s="40"/>
      <c r="C115" s="41"/>
      <c r="D115" s="218" t="s">
        <v>141</v>
      </c>
      <c r="E115" s="41"/>
      <c r="F115" s="219" t="s">
        <v>637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141</v>
      </c>
      <c r="AU115" s="18" t="s">
        <v>82</v>
      </c>
    </row>
    <row r="116" s="2" customFormat="1" ht="24.15" customHeight="1">
      <c r="A116" s="39"/>
      <c r="B116" s="40"/>
      <c r="C116" s="205" t="s">
        <v>160</v>
      </c>
      <c r="D116" s="205" t="s">
        <v>135</v>
      </c>
      <c r="E116" s="206" t="s">
        <v>638</v>
      </c>
      <c r="F116" s="207" t="s">
        <v>639</v>
      </c>
      <c r="G116" s="208" t="s">
        <v>253</v>
      </c>
      <c r="H116" s="209">
        <v>26</v>
      </c>
      <c r="I116" s="210"/>
      <c r="J116" s="211">
        <f>ROUND(I116*H116,2)</f>
        <v>0</v>
      </c>
      <c r="K116" s="207" t="s">
        <v>139</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173</v>
      </c>
      <c r="AT116" s="216" t="s">
        <v>135</v>
      </c>
      <c r="AU116" s="216" t="s">
        <v>82</v>
      </c>
      <c r="AY116" s="18" t="s">
        <v>132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173</v>
      </c>
      <c r="BM116" s="216" t="s">
        <v>194</v>
      </c>
    </row>
    <row r="117" s="2" customFormat="1">
      <c r="A117" s="39"/>
      <c r="B117" s="40"/>
      <c r="C117" s="41"/>
      <c r="D117" s="218" t="s">
        <v>141</v>
      </c>
      <c r="E117" s="41"/>
      <c r="F117" s="219" t="s">
        <v>639</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141</v>
      </c>
      <c r="AU117" s="18" t="s">
        <v>82</v>
      </c>
    </row>
    <row r="118" s="2" customFormat="1" ht="24.15" customHeight="1">
      <c r="A118" s="39"/>
      <c r="B118" s="40"/>
      <c r="C118" s="205" t="s">
        <v>196</v>
      </c>
      <c r="D118" s="205" t="s">
        <v>135</v>
      </c>
      <c r="E118" s="206" t="s">
        <v>640</v>
      </c>
      <c r="F118" s="207" t="s">
        <v>641</v>
      </c>
      <c r="G118" s="208" t="s">
        <v>273</v>
      </c>
      <c r="H118" s="209">
        <v>260</v>
      </c>
      <c r="I118" s="210"/>
      <c r="J118" s="211">
        <f>ROUND(I118*H118,2)</f>
        <v>0</v>
      </c>
      <c r="K118" s="207" t="s">
        <v>139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173</v>
      </c>
      <c r="AT118" s="216" t="s">
        <v>135</v>
      </c>
      <c r="AU118" s="216" t="s">
        <v>82</v>
      </c>
      <c r="AY118" s="18" t="s">
        <v>132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173</v>
      </c>
      <c r="BM118" s="216" t="s">
        <v>199</v>
      </c>
    </row>
    <row r="119" s="2" customFormat="1">
      <c r="A119" s="39"/>
      <c r="B119" s="40"/>
      <c r="C119" s="41"/>
      <c r="D119" s="218" t="s">
        <v>141</v>
      </c>
      <c r="E119" s="41"/>
      <c r="F119" s="219" t="s">
        <v>641</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141</v>
      </c>
      <c r="AU119" s="18" t="s">
        <v>82</v>
      </c>
    </row>
    <row r="120" s="2" customFormat="1" ht="21.75" customHeight="1">
      <c r="A120" s="39"/>
      <c r="B120" s="40"/>
      <c r="C120" s="205" t="s">
        <v>170</v>
      </c>
      <c r="D120" s="205" t="s">
        <v>135</v>
      </c>
      <c r="E120" s="206" t="s">
        <v>642</v>
      </c>
      <c r="F120" s="207" t="s">
        <v>643</v>
      </c>
      <c r="G120" s="208" t="s">
        <v>253</v>
      </c>
      <c r="H120" s="209">
        <v>1</v>
      </c>
      <c r="I120" s="210"/>
      <c r="J120" s="211">
        <f>ROUND(I120*H120,2)</f>
        <v>0</v>
      </c>
      <c r="K120" s="207" t="s">
        <v>139</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173</v>
      </c>
      <c r="AT120" s="216" t="s">
        <v>135</v>
      </c>
      <c r="AU120" s="216" t="s">
        <v>82</v>
      </c>
      <c r="AY120" s="18" t="s">
        <v>132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173</v>
      </c>
      <c r="BM120" s="216" t="s">
        <v>203</v>
      </c>
    </row>
    <row r="121" s="2" customFormat="1">
      <c r="A121" s="39"/>
      <c r="B121" s="40"/>
      <c r="C121" s="41"/>
      <c r="D121" s="218" t="s">
        <v>141</v>
      </c>
      <c r="E121" s="41"/>
      <c r="F121" s="219" t="s">
        <v>643</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141</v>
      </c>
      <c r="AU121" s="18" t="s">
        <v>82</v>
      </c>
    </row>
    <row r="122" s="2" customFormat="1" ht="21.75" customHeight="1">
      <c r="A122" s="39"/>
      <c r="B122" s="40"/>
      <c r="C122" s="205" t="s">
        <v>8</v>
      </c>
      <c r="D122" s="205" t="s">
        <v>135</v>
      </c>
      <c r="E122" s="206" t="s">
        <v>644</v>
      </c>
      <c r="F122" s="207" t="s">
        <v>645</v>
      </c>
      <c r="G122" s="208" t="s">
        <v>253</v>
      </c>
      <c r="H122" s="209">
        <v>1</v>
      </c>
      <c r="I122" s="210"/>
      <c r="J122" s="211">
        <f>ROUND(I122*H122,2)</f>
        <v>0</v>
      </c>
      <c r="K122" s="207" t="s">
        <v>139</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173</v>
      </c>
      <c r="AT122" s="216" t="s">
        <v>135</v>
      </c>
      <c r="AU122" s="216" t="s">
        <v>82</v>
      </c>
      <c r="AY122" s="18" t="s">
        <v>132</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173</v>
      </c>
      <c r="BM122" s="216" t="s">
        <v>206</v>
      </c>
    </row>
    <row r="123" s="2" customFormat="1">
      <c r="A123" s="39"/>
      <c r="B123" s="40"/>
      <c r="C123" s="41"/>
      <c r="D123" s="218" t="s">
        <v>141</v>
      </c>
      <c r="E123" s="41"/>
      <c r="F123" s="219" t="s">
        <v>645</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141</v>
      </c>
      <c r="AU123" s="18" t="s">
        <v>82</v>
      </c>
    </row>
    <row r="124" s="2" customFormat="1" ht="24.15" customHeight="1">
      <c r="A124" s="39"/>
      <c r="B124" s="40"/>
      <c r="C124" s="205" t="s">
        <v>173</v>
      </c>
      <c r="D124" s="205" t="s">
        <v>135</v>
      </c>
      <c r="E124" s="206" t="s">
        <v>646</v>
      </c>
      <c r="F124" s="207" t="s">
        <v>647</v>
      </c>
      <c r="G124" s="208" t="s">
        <v>253</v>
      </c>
      <c r="H124" s="209">
        <v>4</v>
      </c>
      <c r="I124" s="210"/>
      <c r="J124" s="211">
        <f>ROUND(I124*H124,2)</f>
        <v>0</v>
      </c>
      <c r="K124" s="207" t="s">
        <v>139</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173</v>
      </c>
      <c r="AT124" s="216" t="s">
        <v>135</v>
      </c>
      <c r="AU124" s="216" t="s">
        <v>82</v>
      </c>
      <c r="AY124" s="18" t="s">
        <v>132</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173</v>
      </c>
      <c r="BM124" s="216" t="s">
        <v>213</v>
      </c>
    </row>
    <row r="125" s="2" customFormat="1">
      <c r="A125" s="39"/>
      <c r="B125" s="40"/>
      <c r="C125" s="41"/>
      <c r="D125" s="218" t="s">
        <v>141</v>
      </c>
      <c r="E125" s="41"/>
      <c r="F125" s="219" t="s">
        <v>647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141</v>
      </c>
      <c r="AU125" s="18" t="s">
        <v>82</v>
      </c>
    </row>
    <row r="126" s="2" customFormat="1" ht="16.5" customHeight="1">
      <c r="A126" s="39"/>
      <c r="B126" s="40"/>
      <c r="C126" s="205" t="s">
        <v>215</v>
      </c>
      <c r="D126" s="205" t="s">
        <v>135</v>
      </c>
      <c r="E126" s="206" t="s">
        <v>648</v>
      </c>
      <c r="F126" s="207" t="s">
        <v>649</v>
      </c>
      <c r="G126" s="208" t="s">
        <v>253</v>
      </c>
      <c r="H126" s="209">
        <v>1</v>
      </c>
      <c r="I126" s="210"/>
      <c r="J126" s="211">
        <f>ROUND(I126*H126,2)</f>
        <v>0</v>
      </c>
      <c r="K126" s="207" t="s">
        <v>139</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173</v>
      </c>
      <c r="AT126" s="216" t="s">
        <v>135</v>
      </c>
      <c r="AU126" s="216" t="s">
        <v>82</v>
      </c>
      <c r="AY126" s="18" t="s">
        <v>132</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173</v>
      </c>
      <c r="BM126" s="216" t="s">
        <v>218</v>
      </c>
    </row>
    <row r="127" s="2" customFormat="1">
      <c r="A127" s="39"/>
      <c r="B127" s="40"/>
      <c r="C127" s="41"/>
      <c r="D127" s="218" t="s">
        <v>141</v>
      </c>
      <c r="E127" s="41"/>
      <c r="F127" s="219" t="s">
        <v>649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141</v>
      </c>
      <c r="AU127" s="18" t="s">
        <v>82</v>
      </c>
    </row>
    <row r="128" s="2" customFormat="1" ht="24.15" customHeight="1">
      <c r="A128" s="39"/>
      <c r="B128" s="40"/>
      <c r="C128" s="205" t="s">
        <v>177</v>
      </c>
      <c r="D128" s="205" t="s">
        <v>135</v>
      </c>
      <c r="E128" s="206" t="s">
        <v>640</v>
      </c>
      <c r="F128" s="207" t="s">
        <v>641</v>
      </c>
      <c r="G128" s="208" t="s">
        <v>273</v>
      </c>
      <c r="H128" s="209">
        <v>260</v>
      </c>
      <c r="I128" s="210"/>
      <c r="J128" s="211">
        <f>ROUND(I128*H128,2)</f>
        <v>0</v>
      </c>
      <c r="K128" s="207" t="s">
        <v>139</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173</v>
      </c>
      <c r="AT128" s="216" t="s">
        <v>135</v>
      </c>
      <c r="AU128" s="216" t="s">
        <v>82</v>
      </c>
      <c r="AY128" s="18" t="s">
        <v>132</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173</v>
      </c>
      <c r="BM128" s="216" t="s">
        <v>222</v>
      </c>
    </row>
    <row r="129" s="2" customFormat="1">
      <c r="A129" s="39"/>
      <c r="B129" s="40"/>
      <c r="C129" s="41"/>
      <c r="D129" s="218" t="s">
        <v>141</v>
      </c>
      <c r="E129" s="41"/>
      <c r="F129" s="219" t="s">
        <v>641</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141</v>
      </c>
      <c r="AU129" s="18" t="s">
        <v>82</v>
      </c>
    </row>
    <row r="130" s="2" customFormat="1" ht="24.15" customHeight="1">
      <c r="A130" s="39"/>
      <c r="B130" s="40"/>
      <c r="C130" s="205" t="s">
        <v>224</v>
      </c>
      <c r="D130" s="205" t="s">
        <v>135</v>
      </c>
      <c r="E130" s="206" t="s">
        <v>650</v>
      </c>
      <c r="F130" s="207" t="s">
        <v>651</v>
      </c>
      <c r="G130" s="208" t="s">
        <v>253</v>
      </c>
      <c r="H130" s="209">
        <v>15</v>
      </c>
      <c r="I130" s="210"/>
      <c r="J130" s="211">
        <f>ROUND(I130*H130,2)</f>
        <v>0</v>
      </c>
      <c r="K130" s="207" t="s">
        <v>139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173</v>
      </c>
      <c r="AT130" s="216" t="s">
        <v>135</v>
      </c>
      <c r="AU130" s="216" t="s">
        <v>82</v>
      </c>
      <c r="AY130" s="18" t="s">
        <v>132</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173</v>
      </c>
      <c r="BM130" s="216" t="s">
        <v>227</v>
      </c>
    </row>
    <row r="131" s="2" customFormat="1">
      <c r="A131" s="39"/>
      <c r="B131" s="40"/>
      <c r="C131" s="41"/>
      <c r="D131" s="218" t="s">
        <v>141</v>
      </c>
      <c r="E131" s="41"/>
      <c r="F131" s="219" t="s">
        <v>651</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141</v>
      </c>
      <c r="AU131" s="18" t="s">
        <v>82</v>
      </c>
    </row>
    <row r="132" s="12" customFormat="1" ht="25.92" customHeight="1">
      <c r="A132" s="12"/>
      <c r="B132" s="189"/>
      <c r="C132" s="190"/>
      <c r="D132" s="191" t="s">
        <v>71</v>
      </c>
      <c r="E132" s="192" t="s">
        <v>250</v>
      </c>
      <c r="F132" s="192" t="s">
        <v>652</v>
      </c>
      <c r="G132" s="190"/>
      <c r="H132" s="190"/>
      <c r="I132" s="193"/>
      <c r="J132" s="194">
        <f>BK132</f>
        <v>0</v>
      </c>
      <c r="K132" s="190"/>
      <c r="L132" s="195"/>
      <c r="M132" s="196"/>
      <c r="N132" s="197"/>
      <c r="O132" s="197"/>
      <c r="P132" s="198">
        <f>P133+P161</f>
        <v>0</v>
      </c>
      <c r="Q132" s="197"/>
      <c r="R132" s="198">
        <f>R133+R161</f>
        <v>0</v>
      </c>
      <c r="S132" s="197"/>
      <c r="T132" s="199">
        <f>T133+T161</f>
        <v>0</v>
      </c>
      <c r="U132" s="12"/>
      <c r="V132" s="12"/>
      <c r="W132" s="12"/>
      <c r="X132" s="12"/>
      <c r="Y132" s="12"/>
      <c r="Z132" s="12"/>
      <c r="AA132" s="12"/>
      <c r="AB132" s="12"/>
      <c r="AC132" s="12"/>
      <c r="AD132" s="12"/>
      <c r="AE132" s="12"/>
      <c r="AR132" s="200" t="s">
        <v>146</v>
      </c>
      <c r="AT132" s="201" t="s">
        <v>71</v>
      </c>
      <c r="AU132" s="201" t="s">
        <v>72</v>
      </c>
      <c r="AY132" s="200" t="s">
        <v>132</v>
      </c>
      <c r="BK132" s="202">
        <f>BK133+BK161</f>
        <v>0</v>
      </c>
    </row>
    <row r="133" s="12" customFormat="1" ht="22.8" customHeight="1">
      <c r="A133" s="12"/>
      <c r="B133" s="189"/>
      <c r="C133" s="190"/>
      <c r="D133" s="191" t="s">
        <v>71</v>
      </c>
      <c r="E133" s="203" t="s">
        <v>653</v>
      </c>
      <c r="F133" s="203" t="s">
        <v>654</v>
      </c>
      <c r="G133" s="190"/>
      <c r="H133" s="190"/>
      <c r="I133" s="193"/>
      <c r="J133" s="204">
        <f>BK133</f>
        <v>0</v>
      </c>
      <c r="K133" s="190"/>
      <c r="L133" s="195"/>
      <c r="M133" s="196"/>
      <c r="N133" s="197"/>
      <c r="O133" s="197"/>
      <c r="P133" s="198">
        <f>SUM(P134:P160)</f>
        <v>0</v>
      </c>
      <c r="Q133" s="197"/>
      <c r="R133" s="198">
        <f>SUM(R134:R160)</f>
        <v>0</v>
      </c>
      <c r="S133" s="197"/>
      <c r="T133" s="199">
        <f>SUM(T134:T160)</f>
        <v>0</v>
      </c>
      <c r="U133" s="12"/>
      <c r="V133" s="12"/>
      <c r="W133" s="12"/>
      <c r="X133" s="12"/>
      <c r="Y133" s="12"/>
      <c r="Z133" s="12"/>
      <c r="AA133" s="12"/>
      <c r="AB133" s="12"/>
      <c r="AC133" s="12"/>
      <c r="AD133" s="12"/>
      <c r="AE133" s="12"/>
      <c r="AR133" s="200" t="s">
        <v>146</v>
      </c>
      <c r="AT133" s="201" t="s">
        <v>71</v>
      </c>
      <c r="AU133" s="201" t="s">
        <v>80</v>
      </c>
      <c r="AY133" s="200" t="s">
        <v>132</v>
      </c>
      <c r="BK133" s="202">
        <f>SUM(BK134:BK160)</f>
        <v>0</v>
      </c>
    </row>
    <row r="134" s="2" customFormat="1" ht="21.75" customHeight="1">
      <c r="A134" s="39"/>
      <c r="B134" s="40"/>
      <c r="C134" s="205" t="s">
        <v>184</v>
      </c>
      <c r="D134" s="205" t="s">
        <v>135</v>
      </c>
      <c r="E134" s="206" t="s">
        <v>655</v>
      </c>
      <c r="F134" s="207" t="s">
        <v>656</v>
      </c>
      <c r="G134" s="208" t="s">
        <v>253</v>
      </c>
      <c r="H134" s="209">
        <v>1</v>
      </c>
      <c r="I134" s="210"/>
      <c r="J134" s="211">
        <f>ROUND(I134*H134,2)</f>
        <v>0</v>
      </c>
      <c r="K134" s="207" t="s">
        <v>139</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285</v>
      </c>
      <c r="AT134" s="216" t="s">
        <v>135</v>
      </c>
      <c r="AU134" s="216" t="s">
        <v>82</v>
      </c>
      <c r="AY134" s="18" t="s">
        <v>132</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285</v>
      </c>
      <c r="BM134" s="216" t="s">
        <v>231</v>
      </c>
    </row>
    <row r="135" s="2" customFormat="1">
      <c r="A135" s="39"/>
      <c r="B135" s="40"/>
      <c r="C135" s="41"/>
      <c r="D135" s="218" t="s">
        <v>141</v>
      </c>
      <c r="E135" s="41"/>
      <c r="F135" s="219" t="s">
        <v>656</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141</v>
      </c>
      <c r="AU135" s="18" t="s">
        <v>82</v>
      </c>
    </row>
    <row r="136" s="2" customFormat="1" ht="24.15" customHeight="1">
      <c r="A136" s="39"/>
      <c r="B136" s="40"/>
      <c r="C136" s="205" t="s">
        <v>7</v>
      </c>
      <c r="D136" s="205" t="s">
        <v>135</v>
      </c>
      <c r="E136" s="206" t="s">
        <v>640</v>
      </c>
      <c r="F136" s="207" t="s">
        <v>641</v>
      </c>
      <c r="G136" s="208" t="s">
        <v>273</v>
      </c>
      <c r="H136" s="209">
        <v>50</v>
      </c>
      <c r="I136" s="210"/>
      <c r="J136" s="211">
        <f>ROUND(I136*H136,2)</f>
        <v>0</v>
      </c>
      <c r="K136" s="207" t="s">
        <v>139</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285</v>
      </c>
      <c r="AT136" s="216" t="s">
        <v>135</v>
      </c>
      <c r="AU136" s="216" t="s">
        <v>82</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285</v>
      </c>
      <c r="BM136" s="216" t="s">
        <v>235</v>
      </c>
    </row>
    <row r="137" s="2" customFormat="1">
      <c r="A137" s="39"/>
      <c r="B137" s="40"/>
      <c r="C137" s="41"/>
      <c r="D137" s="218" t="s">
        <v>141</v>
      </c>
      <c r="E137" s="41"/>
      <c r="F137" s="219" t="s">
        <v>641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141</v>
      </c>
      <c r="AU137" s="18" t="s">
        <v>82</v>
      </c>
    </row>
    <row r="138" s="2" customFormat="1" ht="24.15" customHeight="1">
      <c r="A138" s="39"/>
      <c r="B138" s="40"/>
      <c r="C138" s="205" t="s">
        <v>190</v>
      </c>
      <c r="D138" s="205" t="s">
        <v>135</v>
      </c>
      <c r="E138" s="206" t="s">
        <v>657</v>
      </c>
      <c r="F138" s="207" t="s">
        <v>658</v>
      </c>
      <c r="G138" s="208" t="s">
        <v>273</v>
      </c>
      <c r="H138" s="209">
        <v>150</v>
      </c>
      <c r="I138" s="210"/>
      <c r="J138" s="211">
        <f>ROUND(I138*H138,2)</f>
        <v>0</v>
      </c>
      <c r="K138" s="207" t="s">
        <v>139</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285</v>
      </c>
      <c r="AT138" s="216" t="s">
        <v>135</v>
      </c>
      <c r="AU138" s="216" t="s">
        <v>82</v>
      </c>
      <c r="AY138" s="18" t="s">
        <v>132</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285</v>
      </c>
      <c r="BM138" s="216" t="s">
        <v>244</v>
      </c>
    </row>
    <row r="139" s="2" customFormat="1">
      <c r="A139" s="39"/>
      <c r="B139" s="40"/>
      <c r="C139" s="41"/>
      <c r="D139" s="218" t="s">
        <v>141</v>
      </c>
      <c r="E139" s="41"/>
      <c r="F139" s="219" t="s">
        <v>658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141</v>
      </c>
      <c r="AU139" s="18" t="s">
        <v>82</v>
      </c>
    </row>
    <row r="140" s="2" customFormat="1" ht="24.15" customHeight="1">
      <c r="A140" s="39"/>
      <c r="B140" s="40"/>
      <c r="C140" s="205" t="s">
        <v>245</v>
      </c>
      <c r="D140" s="205" t="s">
        <v>135</v>
      </c>
      <c r="E140" s="206" t="s">
        <v>659</v>
      </c>
      <c r="F140" s="207" t="s">
        <v>660</v>
      </c>
      <c r="G140" s="208" t="s">
        <v>273</v>
      </c>
      <c r="H140" s="209">
        <v>15</v>
      </c>
      <c r="I140" s="210"/>
      <c r="J140" s="211">
        <f>ROUND(I140*H140,2)</f>
        <v>0</v>
      </c>
      <c r="K140" s="207" t="s">
        <v>139</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285</v>
      </c>
      <c r="AT140" s="216" t="s">
        <v>135</v>
      </c>
      <c r="AU140" s="216" t="s">
        <v>82</v>
      </c>
      <c r="AY140" s="18" t="s">
        <v>132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285</v>
      </c>
      <c r="BM140" s="216" t="s">
        <v>248</v>
      </c>
    </row>
    <row r="141" s="2" customFormat="1">
      <c r="A141" s="39"/>
      <c r="B141" s="40"/>
      <c r="C141" s="41"/>
      <c r="D141" s="218" t="s">
        <v>141</v>
      </c>
      <c r="E141" s="41"/>
      <c r="F141" s="219" t="s">
        <v>660</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141</v>
      </c>
      <c r="AU141" s="18" t="s">
        <v>82</v>
      </c>
    </row>
    <row r="142" s="2" customFormat="1" ht="24.15" customHeight="1">
      <c r="A142" s="39"/>
      <c r="B142" s="40"/>
      <c r="C142" s="205" t="s">
        <v>194</v>
      </c>
      <c r="D142" s="205" t="s">
        <v>135</v>
      </c>
      <c r="E142" s="206" t="s">
        <v>661</v>
      </c>
      <c r="F142" s="207" t="s">
        <v>662</v>
      </c>
      <c r="G142" s="208" t="s">
        <v>273</v>
      </c>
      <c r="H142" s="209">
        <v>150</v>
      </c>
      <c r="I142" s="210"/>
      <c r="J142" s="211">
        <f>ROUND(I142*H142,2)</f>
        <v>0</v>
      </c>
      <c r="K142" s="207" t="s">
        <v>139</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285</v>
      </c>
      <c r="AT142" s="216" t="s">
        <v>135</v>
      </c>
      <c r="AU142" s="216" t="s">
        <v>82</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285</v>
      </c>
      <c r="BM142" s="216" t="s">
        <v>255</v>
      </c>
    </row>
    <row r="143" s="2" customFormat="1">
      <c r="A143" s="39"/>
      <c r="B143" s="40"/>
      <c r="C143" s="41"/>
      <c r="D143" s="218" t="s">
        <v>141</v>
      </c>
      <c r="E143" s="41"/>
      <c r="F143" s="219" t="s">
        <v>662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141</v>
      </c>
      <c r="AU143" s="18" t="s">
        <v>82</v>
      </c>
    </row>
    <row r="144" s="2" customFormat="1" ht="24.15" customHeight="1">
      <c r="A144" s="39"/>
      <c r="B144" s="40"/>
      <c r="C144" s="205" t="s">
        <v>256</v>
      </c>
      <c r="D144" s="205" t="s">
        <v>135</v>
      </c>
      <c r="E144" s="206" t="s">
        <v>663</v>
      </c>
      <c r="F144" s="207" t="s">
        <v>664</v>
      </c>
      <c r="G144" s="208" t="s">
        <v>273</v>
      </c>
      <c r="H144" s="209">
        <v>15</v>
      </c>
      <c r="I144" s="210"/>
      <c r="J144" s="211">
        <f>ROUND(I144*H144,2)</f>
        <v>0</v>
      </c>
      <c r="K144" s="207" t="s">
        <v>139</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285</v>
      </c>
      <c r="AT144" s="216" t="s">
        <v>135</v>
      </c>
      <c r="AU144" s="216" t="s">
        <v>82</v>
      </c>
      <c r="AY144" s="18" t="s">
        <v>132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285</v>
      </c>
      <c r="BM144" s="216" t="s">
        <v>259</v>
      </c>
    </row>
    <row r="145" s="2" customFormat="1">
      <c r="A145" s="39"/>
      <c r="B145" s="40"/>
      <c r="C145" s="41"/>
      <c r="D145" s="218" t="s">
        <v>141</v>
      </c>
      <c r="E145" s="41"/>
      <c r="F145" s="219" t="s">
        <v>664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141</v>
      </c>
      <c r="AU145" s="18" t="s">
        <v>82</v>
      </c>
    </row>
    <row r="146" s="2" customFormat="1" ht="24.15" customHeight="1">
      <c r="A146" s="39"/>
      <c r="B146" s="40"/>
      <c r="C146" s="205" t="s">
        <v>199</v>
      </c>
      <c r="D146" s="205" t="s">
        <v>135</v>
      </c>
      <c r="E146" s="206" t="s">
        <v>665</v>
      </c>
      <c r="F146" s="207" t="s">
        <v>666</v>
      </c>
      <c r="G146" s="208" t="s">
        <v>253</v>
      </c>
      <c r="H146" s="209">
        <v>1</v>
      </c>
      <c r="I146" s="210"/>
      <c r="J146" s="211">
        <f>ROUND(I146*H146,2)</f>
        <v>0</v>
      </c>
      <c r="K146" s="207" t="s">
        <v>139</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285</v>
      </c>
      <c r="AT146" s="216" t="s">
        <v>135</v>
      </c>
      <c r="AU146" s="216" t="s">
        <v>82</v>
      </c>
      <c r="AY146" s="18" t="s">
        <v>132</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285</v>
      </c>
      <c r="BM146" s="216" t="s">
        <v>262</v>
      </c>
    </row>
    <row r="147" s="2" customFormat="1">
      <c r="A147" s="39"/>
      <c r="B147" s="40"/>
      <c r="C147" s="41"/>
      <c r="D147" s="218" t="s">
        <v>141</v>
      </c>
      <c r="E147" s="41"/>
      <c r="F147" s="219" t="s">
        <v>666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141</v>
      </c>
      <c r="AU147" s="18" t="s">
        <v>82</v>
      </c>
    </row>
    <row r="148" s="2" customFormat="1" ht="24.15" customHeight="1">
      <c r="A148" s="39"/>
      <c r="B148" s="40"/>
      <c r="C148" s="205" t="s">
        <v>263</v>
      </c>
      <c r="D148" s="205" t="s">
        <v>135</v>
      </c>
      <c r="E148" s="206" t="s">
        <v>667</v>
      </c>
      <c r="F148" s="207" t="s">
        <v>668</v>
      </c>
      <c r="G148" s="208" t="s">
        <v>253</v>
      </c>
      <c r="H148" s="209">
        <v>2</v>
      </c>
      <c r="I148" s="210"/>
      <c r="J148" s="211">
        <f>ROUND(I148*H148,2)</f>
        <v>0</v>
      </c>
      <c r="K148" s="207" t="s">
        <v>139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285</v>
      </c>
      <c r="AT148" s="216" t="s">
        <v>135</v>
      </c>
      <c r="AU148" s="216" t="s">
        <v>82</v>
      </c>
      <c r="AY148" s="18" t="s">
        <v>132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285</v>
      </c>
      <c r="BM148" s="216" t="s">
        <v>266</v>
      </c>
    </row>
    <row r="149" s="2" customFormat="1">
      <c r="A149" s="39"/>
      <c r="B149" s="40"/>
      <c r="C149" s="41"/>
      <c r="D149" s="218" t="s">
        <v>141</v>
      </c>
      <c r="E149" s="41"/>
      <c r="F149" s="219" t="s">
        <v>668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141</v>
      </c>
      <c r="AU149" s="18" t="s">
        <v>82</v>
      </c>
    </row>
    <row r="150" s="2" customFormat="1" ht="24.15" customHeight="1">
      <c r="A150" s="39"/>
      <c r="B150" s="40"/>
      <c r="C150" s="205" t="s">
        <v>203</v>
      </c>
      <c r="D150" s="205" t="s">
        <v>135</v>
      </c>
      <c r="E150" s="206" t="s">
        <v>669</v>
      </c>
      <c r="F150" s="207" t="s">
        <v>670</v>
      </c>
      <c r="G150" s="208" t="s">
        <v>253</v>
      </c>
      <c r="H150" s="209">
        <v>40</v>
      </c>
      <c r="I150" s="210"/>
      <c r="J150" s="211">
        <f>ROUND(I150*H150,2)</f>
        <v>0</v>
      </c>
      <c r="K150" s="207" t="s">
        <v>139</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285</v>
      </c>
      <c r="AT150" s="216" t="s">
        <v>135</v>
      </c>
      <c r="AU150" s="216" t="s">
        <v>82</v>
      </c>
      <c r="AY150" s="18" t="s">
        <v>132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285</v>
      </c>
      <c r="BM150" s="216" t="s">
        <v>269</v>
      </c>
    </row>
    <row r="151" s="2" customFormat="1">
      <c r="A151" s="39"/>
      <c r="B151" s="40"/>
      <c r="C151" s="41"/>
      <c r="D151" s="218" t="s">
        <v>141</v>
      </c>
      <c r="E151" s="41"/>
      <c r="F151" s="219" t="s">
        <v>670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141</v>
      </c>
      <c r="AU151" s="18" t="s">
        <v>82</v>
      </c>
    </row>
    <row r="152" s="2" customFormat="1" ht="24.15" customHeight="1">
      <c r="A152" s="39"/>
      <c r="B152" s="40"/>
      <c r="C152" s="205" t="s">
        <v>270</v>
      </c>
      <c r="D152" s="205" t="s">
        <v>135</v>
      </c>
      <c r="E152" s="206" t="s">
        <v>671</v>
      </c>
      <c r="F152" s="207" t="s">
        <v>672</v>
      </c>
      <c r="G152" s="208" t="s">
        <v>253</v>
      </c>
      <c r="H152" s="209">
        <v>1</v>
      </c>
      <c r="I152" s="210"/>
      <c r="J152" s="211">
        <f>ROUND(I152*H152,2)</f>
        <v>0</v>
      </c>
      <c r="K152" s="207" t="s">
        <v>139</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285</v>
      </c>
      <c r="AT152" s="216" t="s">
        <v>135</v>
      </c>
      <c r="AU152" s="216" t="s">
        <v>82</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285</v>
      </c>
      <c r="BM152" s="216" t="s">
        <v>274</v>
      </c>
    </row>
    <row r="153" s="2" customFormat="1">
      <c r="A153" s="39"/>
      <c r="B153" s="40"/>
      <c r="C153" s="41"/>
      <c r="D153" s="218" t="s">
        <v>141</v>
      </c>
      <c r="E153" s="41"/>
      <c r="F153" s="219" t="s">
        <v>672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141</v>
      </c>
      <c r="AU153" s="18" t="s">
        <v>82</v>
      </c>
    </row>
    <row r="154" s="2" customFormat="1">
      <c r="A154" s="39"/>
      <c r="B154" s="40"/>
      <c r="C154" s="41"/>
      <c r="D154" s="218" t="s">
        <v>144</v>
      </c>
      <c r="E154" s="41"/>
      <c r="F154" s="223" t="s">
        <v>673</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144</v>
      </c>
      <c r="AU154" s="18" t="s">
        <v>82</v>
      </c>
    </row>
    <row r="155" s="2" customFormat="1" ht="16.5" customHeight="1">
      <c r="A155" s="39"/>
      <c r="B155" s="40"/>
      <c r="C155" s="205" t="s">
        <v>206</v>
      </c>
      <c r="D155" s="205" t="s">
        <v>135</v>
      </c>
      <c r="E155" s="206" t="s">
        <v>674</v>
      </c>
      <c r="F155" s="207" t="s">
        <v>675</v>
      </c>
      <c r="G155" s="208" t="s">
        <v>243</v>
      </c>
      <c r="H155" s="209">
        <v>1</v>
      </c>
      <c r="I155" s="210"/>
      <c r="J155" s="211">
        <f>ROUND(I155*H155,2)</f>
        <v>0</v>
      </c>
      <c r="K155" s="207" t="s">
        <v>139</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285</v>
      </c>
      <c r="AT155" s="216" t="s">
        <v>135</v>
      </c>
      <c r="AU155" s="216" t="s">
        <v>82</v>
      </c>
      <c r="AY155" s="18" t="s">
        <v>132</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285</v>
      </c>
      <c r="BM155" s="216" t="s">
        <v>277</v>
      </c>
    </row>
    <row r="156" s="2" customFormat="1">
      <c r="A156" s="39"/>
      <c r="B156" s="40"/>
      <c r="C156" s="41"/>
      <c r="D156" s="218" t="s">
        <v>141</v>
      </c>
      <c r="E156" s="41"/>
      <c r="F156" s="219" t="s">
        <v>675</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141</v>
      </c>
      <c r="AU156" s="18" t="s">
        <v>82</v>
      </c>
    </row>
    <row r="157" s="2" customFormat="1" ht="37.8" customHeight="1">
      <c r="A157" s="39"/>
      <c r="B157" s="40"/>
      <c r="C157" s="205" t="s">
        <v>278</v>
      </c>
      <c r="D157" s="205" t="s">
        <v>135</v>
      </c>
      <c r="E157" s="206" t="s">
        <v>676</v>
      </c>
      <c r="F157" s="207" t="s">
        <v>677</v>
      </c>
      <c r="G157" s="208" t="s">
        <v>273</v>
      </c>
      <c r="H157" s="209">
        <v>100</v>
      </c>
      <c r="I157" s="210"/>
      <c r="J157" s="211">
        <f>ROUND(I157*H157,2)</f>
        <v>0</v>
      </c>
      <c r="K157" s="207" t="s">
        <v>139</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285</v>
      </c>
      <c r="AT157" s="216" t="s">
        <v>135</v>
      </c>
      <c r="AU157" s="216" t="s">
        <v>82</v>
      </c>
      <c r="AY157" s="18" t="s">
        <v>132</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285</v>
      </c>
      <c r="BM157" s="216" t="s">
        <v>281</v>
      </c>
    </row>
    <row r="158" s="2" customFormat="1">
      <c r="A158" s="39"/>
      <c r="B158" s="40"/>
      <c r="C158" s="41"/>
      <c r="D158" s="218" t="s">
        <v>141</v>
      </c>
      <c r="E158" s="41"/>
      <c r="F158" s="219" t="s">
        <v>677</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141</v>
      </c>
      <c r="AU158" s="18" t="s">
        <v>82</v>
      </c>
    </row>
    <row r="159" s="2" customFormat="1" ht="24.15" customHeight="1">
      <c r="A159" s="39"/>
      <c r="B159" s="40"/>
      <c r="C159" s="205" t="s">
        <v>213</v>
      </c>
      <c r="D159" s="205" t="s">
        <v>135</v>
      </c>
      <c r="E159" s="206" t="s">
        <v>678</v>
      </c>
      <c r="F159" s="207" t="s">
        <v>679</v>
      </c>
      <c r="G159" s="208" t="s">
        <v>273</v>
      </c>
      <c r="H159" s="209">
        <v>230</v>
      </c>
      <c r="I159" s="210"/>
      <c r="J159" s="211">
        <f>ROUND(I159*H159,2)</f>
        <v>0</v>
      </c>
      <c r="K159" s="207" t="s">
        <v>139</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285</v>
      </c>
      <c r="AT159" s="216" t="s">
        <v>135</v>
      </c>
      <c r="AU159" s="216" t="s">
        <v>82</v>
      </c>
      <c r="AY159" s="18" t="s">
        <v>132</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285</v>
      </c>
      <c r="BM159" s="216" t="s">
        <v>285</v>
      </c>
    </row>
    <row r="160" s="2" customFormat="1">
      <c r="A160" s="39"/>
      <c r="B160" s="40"/>
      <c r="C160" s="41"/>
      <c r="D160" s="218" t="s">
        <v>141</v>
      </c>
      <c r="E160" s="41"/>
      <c r="F160" s="219" t="s">
        <v>679</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141</v>
      </c>
      <c r="AU160" s="18" t="s">
        <v>82</v>
      </c>
    </row>
    <row r="161" s="12" customFormat="1" ht="22.8" customHeight="1">
      <c r="A161" s="12"/>
      <c r="B161" s="189"/>
      <c r="C161" s="190"/>
      <c r="D161" s="191" t="s">
        <v>71</v>
      </c>
      <c r="E161" s="203" t="s">
        <v>680</v>
      </c>
      <c r="F161" s="203" t="s">
        <v>681</v>
      </c>
      <c r="G161" s="190"/>
      <c r="H161" s="190"/>
      <c r="I161" s="193"/>
      <c r="J161" s="204">
        <f>BK161</f>
        <v>0</v>
      </c>
      <c r="K161" s="190"/>
      <c r="L161" s="195"/>
      <c r="M161" s="196"/>
      <c r="N161" s="197"/>
      <c r="O161" s="197"/>
      <c r="P161" s="198">
        <f>SUM(P162:P179)</f>
        <v>0</v>
      </c>
      <c r="Q161" s="197"/>
      <c r="R161" s="198">
        <f>SUM(R162:R179)</f>
        <v>0</v>
      </c>
      <c r="S161" s="197"/>
      <c r="T161" s="199">
        <f>SUM(T162:T179)</f>
        <v>0</v>
      </c>
      <c r="U161" s="12"/>
      <c r="V161" s="12"/>
      <c r="W161" s="12"/>
      <c r="X161" s="12"/>
      <c r="Y161" s="12"/>
      <c r="Z161" s="12"/>
      <c r="AA161" s="12"/>
      <c r="AB161" s="12"/>
      <c r="AC161" s="12"/>
      <c r="AD161" s="12"/>
      <c r="AE161" s="12"/>
      <c r="AR161" s="200" t="s">
        <v>146</v>
      </c>
      <c r="AT161" s="201" t="s">
        <v>71</v>
      </c>
      <c r="AU161" s="201" t="s">
        <v>80</v>
      </c>
      <c r="AY161" s="200" t="s">
        <v>132</v>
      </c>
      <c r="BK161" s="202">
        <f>SUM(BK162:BK179)</f>
        <v>0</v>
      </c>
    </row>
    <row r="162" s="2" customFormat="1" ht="16.5" customHeight="1">
      <c r="A162" s="39"/>
      <c r="B162" s="40"/>
      <c r="C162" s="205" t="s">
        <v>286</v>
      </c>
      <c r="D162" s="205" t="s">
        <v>135</v>
      </c>
      <c r="E162" s="206" t="s">
        <v>682</v>
      </c>
      <c r="F162" s="207" t="s">
        <v>683</v>
      </c>
      <c r="G162" s="208" t="s">
        <v>212</v>
      </c>
      <c r="H162" s="209">
        <v>1</v>
      </c>
      <c r="I162" s="210"/>
      <c r="J162" s="211">
        <f>ROUND(I162*H162,2)</f>
        <v>0</v>
      </c>
      <c r="K162" s="207" t="s">
        <v>139</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285</v>
      </c>
      <c r="AT162" s="216" t="s">
        <v>135</v>
      </c>
      <c r="AU162" s="216" t="s">
        <v>82</v>
      </c>
      <c r="AY162" s="18" t="s">
        <v>132</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285</v>
      </c>
      <c r="BM162" s="216" t="s">
        <v>289</v>
      </c>
    </row>
    <row r="163" s="2" customFormat="1">
      <c r="A163" s="39"/>
      <c r="B163" s="40"/>
      <c r="C163" s="41"/>
      <c r="D163" s="218" t="s">
        <v>141</v>
      </c>
      <c r="E163" s="41"/>
      <c r="F163" s="219" t="s">
        <v>683</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141</v>
      </c>
      <c r="AU163" s="18" t="s">
        <v>82</v>
      </c>
    </row>
    <row r="164" s="2" customFormat="1">
      <c r="A164" s="39"/>
      <c r="B164" s="40"/>
      <c r="C164" s="41"/>
      <c r="D164" s="218" t="s">
        <v>144</v>
      </c>
      <c r="E164" s="41"/>
      <c r="F164" s="223" t="s">
        <v>684</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144</v>
      </c>
      <c r="AU164" s="18" t="s">
        <v>82</v>
      </c>
    </row>
    <row r="165" s="2" customFormat="1" ht="24.15" customHeight="1">
      <c r="A165" s="39"/>
      <c r="B165" s="40"/>
      <c r="C165" s="205" t="s">
        <v>218</v>
      </c>
      <c r="D165" s="205" t="s">
        <v>135</v>
      </c>
      <c r="E165" s="206" t="s">
        <v>685</v>
      </c>
      <c r="F165" s="207" t="s">
        <v>686</v>
      </c>
      <c r="G165" s="208" t="s">
        <v>212</v>
      </c>
      <c r="H165" s="209">
        <v>10</v>
      </c>
      <c r="I165" s="210"/>
      <c r="J165" s="211">
        <f>ROUND(I165*H165,2)</f>
        <v>0</v>
      </c>
      <c r="K165" s="207" t="s">
        <v>139</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285</v>
      </c>
      <c r="AT165" s="216" t="s">
        <v>135</v>
      </c>
      <c r="AU165" s="216" t="s">
        <v>82</v>
      </c>
      <c r="AY165" s="18" t="s">
        <v>132</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285</v>
      </c>
      <c r="BM165" s="216" t="s">
        <v>293</v>
      </c>
    </row>
    <row r="166" s="2" customFormat="1">
      <c r="A166" s="39"/>
      <c r="B166" s="40"/>
      <c r="C166" s="41"/>
      <c r="D166" s="218" t="s">
        <v>141</v>
      </c>
      <c r="E166" s="41"/>
      <c r="F166" s="219" t="s">
        <v>686</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141</v>
      </c>
      <c r="AU166" s="18" t="s">
        <v>82</v>
      </c>
    </row>
    <row r="167" s="2" customFormat="1">
      <c r="A167" s="39"/>
      <c r="B167" s="40"/>
      <c r="C167" s="41"/>
      <c r="D167" s="218" t="s">
        <v>144</v>
      </c>
      <c r="E167" s="41"/>
      <c r="F167" s="223" t="s">
        <v>684</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144</v>
      </c>
      <c r="AU167" s="18" t="s">
        <v>82</v>
      </c>
    </row>
    <row r="168" s="2" customFormat="1" ht="24.15" customHeight="1">
      <c r="A168" s="39"/>
      <c r="B168" s="40"/>
      <c r="C168" s="205" t="s">
        <v>297</v>
      </c>
      <c r="D168" s="205" t="s">
        <v>135</v>
      </c>
      <c r="E168" s="206" t="s">
        <v>687</v>
      </c>
      <c r="F168" s="207" t="s">
        <v>688</v>
      </c>
      <c r="G168" s="208" t="s">
        <v>253</v>
      </c>
      <c r="H168" s="209">
        <v>10</v>
      </c>
      <c r="I168" s="210"/>
      <c r="J168" s="211">
        <f>ROUND(I168*H168,2)</f>
        <v>0</v>
      </c>
      <c r="K168" s="207" t="s">
        <v>139</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285</v>
      </c>
      <c r="AT168" s="216" t="s">
        <v>135</v>
      </c>
      <c r="AU168" s="216" t="s">
        <v>82</v>
      </c>
      <c r="AY168" s="18" t="s">
        <v>132</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285</v>
      </c>
      <c r="BM168" s="216" t="s">
        <v>300</v>
      </c>
    </row>
    <row r="169" s="2" customFormat="1">
      <c r="A169" s="39"/>
      <c r="B169" s="40"/>
      <c r="C169" s="41"/>
      <c r="D169" s="218" t="s">
        <v>141</v>
      </c>
      <c r="E169" s="41"/>
      <c r="F169" s="219" t="s">
        <v>688</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141</v>
      </c>
      <c r="AU169" s="18" t="s">
        <v>82</v>
      </c>
    </row>
    <row r="170" s="2" customFormat="1">
      <c r="A170" s="39"/>
      <c r="B170" s="40"/>
      <c r="C170" s="41"/>
      <c r="D170" s="218" t="s">
        <v>144</v>
      </c>
      <c r="E170" s="41"/>
      <c r="F170" s="223" t="s">
        <v>689</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144</v>
      </c>
      <c r="AU170" s="18" t="s">
        <v>82</v>
      </c>
    </row>
    <row r="171" s="2" customFormat="1" ht="24.15" customHeight="1">
      <c r="A171" s="39"/>
      <c r="B171" s="40"/>
      <c r="C171" s="205" t="s">
        <v>222</v>
      </c>
      <c r="D171" s="205" t="s">
        <v>135</v>
      </c>
      <c r="E171" s="206" t="s">
        <v>690</v>
      </c>
      <c r="F171" s="207" t="s">
        <v>691</v>
      </c>
      <c r="G171" s="208" t="s">
        <v>253</v>
      </c>
      <c r="H171" s="209">
        <v>20</v>
      </c>
      <c r="I171" s="210"/>
      <c r="J171" s="211">
        <f>ROUND(I171*H171,2)</f>
        <v>0</v>
      </c>
      <c r="K171" s="207" t="s">
        <v>139</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285</v>
      </c>
      <c r="AT171" s="216" t="s">
        <v>135</v>
      </c>
      <c r="AU171" s="216" t="s">
        <v>82</v>
      </c>
      <c r="AY171" s="18" t="s">
        <v>132</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285</v>
      </c>
      <c r="BM171" s="216" t="s">
        <v>303</v>
      </c>
    </row>
    <row r="172" s="2" customFormat="1">
      <c r="A172" s="39"/>
      <c r="B172" s="40"/>
      <c r="C172" s="41"/>
      <c r="D172" s="218" t="s">
        <v>141</v>
      </c>
      <c r="E172" s="41"/>
      <c r="F172" s="219" t="s">
        <v>691</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141</v>
      </c>
      <c r="AU172" s="18" t="s">
        <v>82</v>
      </c>
    </row>
    <row r="173" s="2" customFormat="1">
      <c r="A173" s="39"/>
      <c r="B173" s="40"/>
      <c r="C173" s="41"/>
      <c r="D173" s="218" t="s">
        <v>144</v>
      </c>
      <c r="E173" s="41"/>
      <c r="F173" s="223" t="s">
        <v>689</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144</v>
      </c>
      <c r="AU173" s="18" t="s">
        <v>82</v>
      </c>
    </row>
    <row r="174" s="2" customFormat="1" ht="24.15" customHeight="1">
      <c r="A174" s="39"/>
      <c r="B174" s="40"/>
      <c r="C174" s="205" t="s">
        <v>306</v>
      </c>
      <c r="D174" s="205" t="s">
        <v>135</v>
      </c>
      <c r="E174" s="206" t="s">
        <v>692</v>
      </c>
      <c r="F174" s="207" t="s">
        <v>693</v>
      </c>
      <c r="G174" s="208" t="s">
        <v>694</v>
      </c>
      <c r="H174" s="209">
        <v>0.5</v>
      </c>
      <c r="I174" s="210"/>
      <c r="J174" s="211">
        <f>ROUND(I174*H174,2)</f>
        <v>0</v>
      </c>
      <c r="K174" s="207" t="s">
        <v>139</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285</v>
      </c>
      <c r="AT174" s="216" t="s">
        <v>135</v>
      </c>
      <c r="AU174" s="216" t="s">
        <v>82</v>
      </c>
      <c r="AY174" s="18" t="s">
        <v>132</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285</v>
      </c>
      <c r="BM174" s="216" t="s">
        <v>309</v>
      </c>
    </row>
    <row r="175" s="2" customFormat="1">
      <c r="A175" s="39"/>
      <c r="B175" s="40"/>
      <c r="C175" s="41"/>
      <c r="D175" s="218" t="s">
        <v>141</v>
      </c>
      <c r="E175" s="41"/>
      <c r="F175" s="219" t="s">
        <v>693</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141</v>
      </c>
      <c r="AU175" s="18" t="s">
        <v>82</v>
      </c>
    </row>
    <row r="176" s="2" customFormat="1">
      <c r="A176" s="39"/>
      <c r="B176" s="40"/>
      <c r="C176" s="41"/>
      <c r="D176" s="218" t="s">
        <v>144</v>
      </c>
      <c r="E176" s="41"/>
      <c r="F176" s="223" t="s">
        <v>689</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144</v>
      </c>
      <c r="AU176" s="18" t="s">
        <v>82</v>
      </c>
    </row>
    <row r="177" s="2" customFormat="1" ht="24.15" customHeight="1">
      <c r="A177" s="39"/>
      <c r="B177" s="40"/>
      <c r="C177" s="205" t="s">
        <v>227</v>
      </c>
      <c r="D177" s="205" t="s">
        <v>135</v>
      </c>
      <c r="E177" s="206" t="s">
        <v>695</v>
      </c>
      <c r="F177" s="207" t="s">
        <v>696</v>
      </c>
      <c r="G177" s="208" t="s">
        <v>273</v>
      </c>
      <c r="H177" s="209">
        <v>50</v>
      </c>
      <c r="I177" s="210"/>
      <c r="J177" s="211">
        <f>ROUND(I177*H177,2)</f>
        <v>0</v>
      </c>
      <c r="K177" s="207" t="s">
        <v>139</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285</v>
      </c>
      <c r="AT177" s="216" t="s">
        <v>135</v>
      </c>
      <c r="AU177" s="216" t="s">
        <v>82</v>
      </c>
      <c r="AY177" s="18" t="s">
        <v>132</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285</v>
      </c>
      <c r="BM177" s="216" t="s">
        <v>314</v>
      </c>
    </row>
    <row r="178" s="2" customFormat="1">
      <c r="A178" s="39"/>
      <c r="B178" s="40"/>
      <c r="C178" s="41"/>
      <c r="D178" s="218" t="s">
        <v>141</v>
      </c>
      <c r="E178" s="41"/>
      <c r="F178" s="219" t="s">
        <v>696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141</v>
      </c>
      <c r="AU178" s="18" t="s">
        <v>82</v>
      </c>
    </row>
    <row r="179" s="2" customFormat="1">
      <c r="A179" s="39"/>
      <c r="B179" s="40"/>
      <c r="C179" s="41"/>
      <c r="D179" s="218" t="s">
        <v>144</v>
      </c>
      <c r="E179" s="41"/>
      <c r="F179" s="223" t="s">
        <v>689</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144</v>
      </c>
      <c r="AU179" s="18" t="s">
        <v>82</v>
      </c>
    </row>
    <row r="180" s="12" customFormat="1" ht="25.92" customHeight="1">
      <c r="A180" s="12"/>
      <c r="B180" s="189"/>
      <c r="C180" s="190"/>
      <c r="D180" s="191" t="s">
        <v>71</v>
      </c>
      <c r="E180" s="192" t="s">
        <v>602</v>
      </c>
      <c r="F180" s="192" t="s">
        <v>603</v>
      </c>
      <c r="G180" s="190"/>
      <c r="H180" s="190"/>
      <c r="I180" s="193"/>
      <c r="J180" s="194">
        <f>BK180</f>
        <v>0</v>
      </c>
      <c r="K180" s="190"/>
      <c r="L180" s="195"/>
      <c r="M180" s="196"/>
      <c r="N180" s="197"/>
      <c r="O180" s="197"/>
      <c r="P180" s="198">
        <f>SUM(P181:P184)</f>
        <v>0</v>
      </c>
      <c r="Q180" s="197"/>
      <c r="R180" s="198">
        <f>SUM(R181:R184)</f>
        <v>0</v>
      </c>
      <c r="S180" s="197"/>
      <c r="T180" s="199">
        <f>SUM(T181:T184)</f>
        <v>0</v>
      </c>
      <c r="U180" s="12"/>
      <c r="V180" s="12"/>
      <c r="W180" s="12"/>
      <c r="X180" s="12"/>
      <c r="Y180" s="12"/>
      <c r="Z180" s="12"/>
      <c r="AA180" s="12"/>
      <c r="AB180" s="12"/>
      <c r="AC180" s="12"/>
      <c r="AD180" s="12"/>
      <c r="AE180" s="12"/>
      <c r="AR180" s="200" t="s">
        <v>140</v>
      </c>
      <c r="AT180" s="201" t="s">
        <v>71</v>
      </c>
      <c r="AU180" s="201" t="s">
        <v>72</v>
      </c>
      <c r="AY180" s="200" t="s">
        <v>132</v>
      </c>
      <c r="BK180" s="202">
        <f>SUM(BK181:BK184)</f>
        <v>0</v>
      </c>
    </row>
    <row r="181" s="2" customFormat="1" ht="16.5" customHeight="1">
      <c r="A181" s="39"/>
      <c r="B181" s="40"/>
      <c r="C181" s="205" t="s">
        <v>317</v>
      </c>
      <c r="D181" s="205" t="s">
        <v>135</v>
      </c>
      <c r="E181" s="206" t="s">
        <v>697</v>
      </c>
      <c r="F181" s="207" t="s">
        <v>698</v>
      </c>
      <c r="G181" s="208" t="s">
        <v>606</v>
      </c>
      <c r="H181" s="209">
        <v>24</v>
      </c>
      <c r="I181" s="210"/>
      <c r="J181" s="211">
        <f>ROUND(I181*H181,2)</f>
        <v>0</v>
      </c>
      <c r="K181" s="207" t="s">
        <v>139</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607</v>
      </c>
      <c r="AT181" s="216" t="s">
        <v>135</v>
      </c>
      <c r="AU181" s="216" t="s">
        <v>80</v>
      </c>
      <c r="AY181" s="18" t="s">
        <v>132</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607</v>
      </c>
      <c r="BM181" s="216" t="s">
        <v>320</v>
      </c>
    </row>
    <row r="182" s="2" customFormat="1">
      <c r="A182" s="39"/>
      <c r="B182" s="40"/>
      <c r="C182" s="41"/>
      <c r="D182" s="218" t="s">
        <v>141</v>
      </c>
      <c r="E182" s="41"/>
      <c r="F182" s="219" t="s">
        <v>698</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141</v>
      </c>
      <c r="AU182" s="18" t="s">
        <v>80</v>
      </c>
    </row>
    <row r="183" s="2" customFormat="1" ht="16.5" customHeight="1">
      <c r="A183" s="39"/>
      <c r="B183" s="40"/>
      <c r="C183" s="205" t="s">
        <v>231</v>
      </c>
      <c r="D183" s="205" t="s">
        <v>135</v>
      </c>
      <c r="E183" s="206" t="s">
        <v>699</v>
      </c>
      <c r="F183" s="207" t="s">
        <v>700</v>
      </c>
      <c r="G183" s="208" t="s">
        <v>606</v>
      </c>
      <c r="H183" s="209">
        <v>24</v>
      </c>
      <c r="I183" s="210"/>
      <c r="J183" s="211">
        <f>ROUND(I183*H183,2)</f>
        <v>0</v>
      </c>
      <c r="K183" s="207" t="s">
        <v>139</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607</v>
      </c>
      <c r="AT183" s="216" t="s">
        <v>135</v>
      </c>
      <c r="AU183" s="216" t="s">
        <v>80</v>
      </c>
      <c r="AY183" s="18" t="s">
        <v>132</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607</v>
      </c>
      <c r="BM183" s="216" t="s">
        <v>323</v>
      </c>
    </row>
    <row r="184" s="2" customFormat="1">
      <c r="A184" s="39"/>
      <c r="B184" s="40"/>
      <c r="C184" s="41"/>
      <c r="D184" s="218" t="s">
        <v>141</v>
      </c>
      <c r="E184" s="41"/>
      <c r="F184" s="219" t="s">
        <v>700</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141</v>
      </c>
      <c r="AU184" s="18" t="s">
        <v>80</v>
      </c>
    </row>
    <row r="185" s="12" customFormat="1" ht="25.92" customHeight="1">
      <c r="A185" s="12"/>
      <c r="B185" s="189"/>
      <c r="C185" s="190"/>
      <c r="D185" s="191" t="s">
        <v>71</v>
      </c>
      <c r="E185" s="192" t="s">
        <v>93</v>
      </c>
      <c r="F185" s="192" t="s">
        <v>701</v>
      </c>
      <c r="G185" s="190"/>
      <c r="H185" s="190"/>
      <c r="I185" s="193"/>
      <c r="J185" s="194">
        <f>BK185</f>
        <v>0</v>
      </c>
      <c r="K185" s="190"/>
      <c r="L185" s="195"/>
      <c r="M185" s="196"/>
      <c r="N185" s="197"/>
      <c r="O185" s="197"/>
      <c r="P185" s="198">
        <f>P186</f>
        <v>0</v>
      </c>
      <c r="Q185" s="197"/>
      <c r="R185" s="198">
        <f>R186</f>
        <v>0</v>
      </c>
      <c r="S185" s="197"/>
      <c r="T185" s="199">
        <f>T186</f>
        <v>0</v>
      </c>
      <c r="U185" s="12"/>
      <c r="V185" s="12"/>
      <c r="W185" s="12"/>
      <c r="X185" s="12"/>
      <c r="Y185" s="12"/>
      <c r="Z185" s="12"/>
      <c r="AA185" s="12"/>
      <c r="AB185" s="12"/>
      <c r="AC185" s="12"/>
      <c r="AD185" s="12"/>
      <c r="AE185" s="12"/>
      <c r="AR185" s="200" t="s">
        <v>153</v>
      </c>
      <c r="AT185" s="201" t="s">
        <v>71</v>
      </c>
      <c r="AU185" s="201" t="s">
        <v>72</v>
      </c>
      <c r="AY185" s="200" t="s">
        <v>132</v>
      </c>
      <c r="BK185" s="202">
        <f>BK186</f>
        <v>0</v>
      </c>
    </row>
    <row r="186" s="12" customFormat="1" ht="22.8" customHeight="1">
      <c r="A186" s="12"/>
      <c r="B186" s="189"/>
      <c r="C186" s="190"/>
      <c r="D186" s="191" t="s">
        <v>71</v>
      </c>
      <c r="E186" s="203" t="s">
        <v>72</v>
      </c>
      <c r="F186" s="203" t="s">
        <v>701</v>
      </c>
      <c r="G186" s="190"/>
      <c r="H186" s="190"/>
      <c r="I186" s="193"/>
      <c r="J186" s="204">
        <f>BK186</f>
        <v>0</v>
      </c>
      <c r="K186" s="190"/>
      <c r="L186" s="195"/>
      <c r="M186" s="196"/>
      <c r="N186" s="197"/>
      <c r="O186" s="197"/>
      <c r="P186" s="198">
        <f>SUM(P187:P196)</f>
        <v>0</v>
      </c>
      <c r="Q186" s="197"/>
      <c r="R186" s="198">
        <f>SUM(R187:R196)</f>
        <v>0</v>
      </c>
      <c r="S186" s="197"/>
      <c r="T186" s="199">
        <f>SUM(T187:T196)</f>
        <v>0</v>
      </c>
      <c r="U186" s="12"/>
      <c r="V186" s="12"/>
      <c r="W186" s="12"/>
      <c r="X186" s="12"/>
      <c r="Y186" s="12"/>
      <c r="Z186" s="12"/>
      <c r="AA186" s="12"/>
      <c r="AB186" s="12"/>
      <c r="AC186" s="12"/>
      <c r="AD186" s="12"/>
      <c r="AE186" s="12"/>
      <c r="AR186" s="200" t="s">
        <v>80</v>
      </c>
      <c r="AT186" s="201" t="s">
        <v>71</v>
      </c>
      <c r="AU186" s="201" t="s">
        <v>80</v>
      </c>
      <c r="AY186" s="200" t="s">
        <v>132</v>
      </c>
      <c r="BK186" s="202">
        <f>SUM(BK187:BK196)</f>
        <v>0</v>
      </c>
    </row>
    <row r="187" s="2" customFormat="1" ht="24.15" customHeight="1">
      <c r="A187" s="39"/>
      <c r="B187" s="40"/>
      <c r="C187" s="205" t="s">
        <v>327</v>
      </c>
      <c r="D187" s="205" t="s">
        <v>135</v>
      </c>
      <c r="E187" s="206" t="s">
        <v>702</v>
      </c>
      <c r="F187" s="207" t="s">
        <v>703</v>
      </c>
      <c r="G187" s="208" t="s">
        <v>704</v>
      </c>
      <c r="H187" s="209">
        <v>1</v>
      </c>
      <c r="I187" s="210"/>
      <c r="J187" s="211">
        <f>ROUND(I187*H187,2)</f>
        <v>0</v>
      </c>
      <c r="K187" s="207" t="s">
        <v>139</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140</v>
      </c>
      <c r="AT187" s="216" t="s">
        <v>135</v>
      </c>
      <c r="AU187" s="216" t="s">
        <v>82</v>
      </c>
      <c r="AY187" s="18" t="s">
        <v>132</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140</v>
      </c>
      <c r="BM187" s="216" t="s">
        <v>330</v>
      </c>
    </row>
    <row r="188" s="2" customFormat="1">
      <c r="A188" s="39"/>
      <c r="B188" s="40"/>
      <c r="C188" s="41"/>
      <c r="D188" s="218" t="s">
        <v>141</v>
      </c>
      <c r="E188" s="41"/>
      <c r="F188" s="219" t="s">
        <v>703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141</v>
      </c>
      <c r="AU188" s="18" t="s">
        <v>82</v>
      </c>
    </row>
    <row r="189" s="2" customFormat="1" ht="16.5" customHeight="1">
      <c r="A189" s="39"/>
      <c r="B189" s="40"/>
      <c r="C189" s="205" t="s">
        <v>235</v>
      </c>
      <c r="D189" s="205" t="s">
        <v>135</v>
      </c>
      <c r="E189" s="206" t="s">
        <v>705</v>
      </c>
      <c r="F189" s="207" t="s">
        <v>706</v>
      </c>
      <c r="G189" s="208" t="s">
        <v>704</v>
      </c>
      <c r="H189" s="209">
        <v>1</v>
      </c>
      <c r="I189" s="210"/>
      <c r="J189" s="211">
        <f>ROUND(I189*H189,2)</f>
        <v>0</v>
      </c>
      <c r="K189" s="207" t="s">
        <v>139</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140</v>
      </c>
      <c r="AT189" s="216" t="s">
        <v>135</v>
      </c>
      <c r="AU189" s="216" t="s">
        <v>82</v>
      </c>
      <c r="AY189" s="18" t="s">
        <v>132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140</v>
      </c>
      <c r="BM189" s="216" t="s">
        <v>335</v>
      </c>
    </row>
    <row r="190" s="2" customFormat="1">
      <c r="A190" s="39"/>
      <c r="B190" s="40"/>
      <c r="C190" s="41"/>
      <c r="D190" s="218" t="s">
        <v>141</v>
      </c>
      <c r="E190" s="41"/>
      <c r="F190" s="219" t="s">
        <v>706</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141</v>
      </c>
      <c r="AU190" s="18" t="s">
        <v>82</v>
      </c>
    </row>
    <row r="191" s="2" customFormat="1" ht="21.75" customHeight="1">
      <c r="A191" s="39"/>
      <c r="B191" s="40"/>
      <c r="C191" s="205" t="s">
        <v>336</v>
      </c>
      <c r="D191" s="205" t="s">
        <v>135</v>
      </c>
      <c r="E191" s="206" t="s">
        <v>707</v>
      </c>
      <c r="F191" s="207" t="s">
        <v>708</v>
      </c>
      <c r="G191" s="208" t="s">
        <v>704</v>
      </c>
      <c r="H191" s="209">
        <v>1</v>
      </c>
      <c r="I191" s="210"/>
      <c r="J191" s="211">
        <f>ROUND(I191*H191,2)</f>
        <v>0</v>
      </c>
      <c r="K191" s="207" t="s">
        <v>139</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140</v>
      </c>
      <c r="AT191" s="216" t="s">
        <v>135</v>
      </c>
      <c r="AU191" s="216" t="s">
        <v>82</v>
      </c>
      <c r="AY191" s="18" t="s">
        <v>132</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140</v>
      </c>
      <c r="BM191" s="216" t="s">
        <v>339</v>
      </c>
    </row>
    <row r="192" s="2" customFormat="1">
      <c r="A192" s="39"/>
      <c r="B192" s="40"/>
      <c r="C192" s="41"/>
      <c r="D192" s="218" t="s">
        <v>141</v>
      </c>
      <c r="E192" s="41"/>
      <c r="F192" s="219" t="s">
        <v>708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141</v>
      </c>
      <c r="AU192" s="18" t="s">
        <v>82</v>
      </c>
    </row>
    <row r="193" s="2" customFormat="1" ht="21.75" customHeight="1">
      <c r="A193" s="39"/>
      <c r="B193" s="40"/>
      <c r="C193" s="205" t="s">
        <v>244</v>
      </c>
      <c r="D193" s="205" t="s">
        <v>135</v>
      </c>
      <c r="E193" s="206" t="s">
        <v>709</v>
      </c>
      <c r="F193" s="207" t="s">
        <v>710</v>
      </c>
      <c r="G193" s="208" t="s">
        <v>704</v>
      </c>
      <c r="H193" s="209">
        <v>1</v>
      </c>
      <c r="I193" s="210"/>
      <c r="J193" s="211">
        <f>ROUND(I193*H193,2)</f>
        <v>0</v>
      </c>
      <c r="K193" s="207" t="s">
        <v>139</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140</v>
      </c>
      <c r="AT193" s="216" t="s">
        <v>135</v>
      </c>
      <c r="AU193" s="216" t="s">
        <v>82</v>
      </c>
      <c r="AY193" s="18" t="s">
        <v>132</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140</v>
      </c>
      <c r="BM193" s="216" t="s">
        <v>342</v>
      </c>
    </row>
    <row r="194" s="2" customFormat="1">
      <c r="A194" s="39"/>
      <c r="B194" s="40"/>
      <c r="C194" s="41"/>
      <c r="D194" s="218" t="s">
        <v>141</v>
      </c>
      <c r="E194" s="41"/>
      <c r="F194" s="219" t="s">
        <v>710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141</v>
      </c>
      <c r="AU194" s="18" t="s">
        <v>82</v>
      </c>
    </row>
    <row r="195" s="2" customFormat="1" ht="16.5" customHeight="1">
      <c r="A195" s="39"/>
      <c r="B195" s="40"/>
      <c r="C195" s="205" t="s">
        <v>344</v>
      </c>
      <c r="D195" s="205" t="s">
        <v>135</v>
      </c>
      <c r="E195" s="206" t="s">
        <v>711</v>
      </c>
      <c r="F195" s="207" t="s">
        <v>712</v>
      </c>
      <c r="G195" s="208" t="s">
        <v>704</v>
      </c>
      <c r="H195" s="209">
        <v>1</v>
      </c>
      <c r="I195" s="210"/>
      <c r="J195" s="211">
        <f>ROUND(I195*H195,2)</f>
        <v>0</v>
      </c>
      <c r="K195" s="207" t="s">
        <v>139</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140</v>
      </c>
      <c r="AT195" s="216" t="s">
        <v>135</v>
      </c>
      <c r="AU195" s="216" t="s">
        <v>82</v>
      </c>
      <c r="AY195" s="18" t="s">
        <v>132</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140</v>
      </c>
      <c r="BM195" s="216" t="s">
        <v>347</v>
      </c>
    </row>
    <row r="196" s="2" customFormat="1">
      <c r="A196" s="39"/>
      <c r="B196" s="40"/>
      <c r="C196" s="41"/>
      <c r="D196" s="218" t="s">
        <v>141</v>
      </c>
      <c r="E196" s="41"/>
      <c r="F196" s="219" t="s">
        <v>712</v>
      </c>
      <c r="G196" s="41"/>
      <c r="H196" s="41"/>
      <c r="I196" s="220"/>
      <c r="J196" s="41"/>
      <c r="K196" s="41"/>
      <c r="L196" s="45"/>
      <c r="M196" s="266"/>
      <c r="N196" s="267"/>
      <c r="O196" s="268"/>
      <c r="P196" s="268"/>
      <c r="Q196" s="268"/>
      <c r="R196" s="268"/>
      <c r="S196" s="268"/>
      <c r="T196" s="269"/>
      <c r="U196" s="39"/>
      <c r="V196" s="39"/>
      <c r="W196" s="39"/>
      <c r="X196" s="39"/>
      <c r="Y196" s="39"/>
      <c r="Z196" s="39"/>
      <c r="AA196" s="39"/>
      <c r="AB196" s="39"/>
      <c r="AC196" s="39"/>
      <c r="AD196" s="39"/>
      <c r="AE196" s="39"/>
      <c r="AT196" s="18" t="s">
        <v>141</v>
      </c>
      <c r="AU196" s="18" t="s">
        <v>82</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DZ+B2y23n595uDQ5KN9Y+NXAtrgd1Sx6no4VyvmPP0jpZbLHyh4uE06/qo8GHlABkd4+mlTp5TCp3Z2HQIfbtQ==" hashValue="1leLW+wpXQ+OusIjb9qCkRE59CoHyWNR4z9epRpVe3YE+Wctyr9lk2duoMeVbhaN78BuIyepAzShqy8ysKyxyw==" algorithmName="SHA-512" password="CB6D"/>
  <autoFilter ref="C88:K196"/>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1.3</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713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07.3-b2 -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714</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715</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716</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717</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718</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117</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Březenecká 4679, Chomutov-m 1.3</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07.3-b2 -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118</v>
      </c>
      <c r="D83" s="181" t="s">
        <v>57</v>
      </c>
      <c r="E83" s="181" t="s">
        <v>53</v>
      </c>
      <c r="F83" s="181" t="s">
        <v>54</v>
      </c>
      <c r="G83" s="181" t="s">
        <v>119</v>
      </c>
      <c r="H83" s="181" t="s">
        <v>120</v>
      </c>
      <c r="I83" s="181" t="s">
        <v>121</v>
      </c>
      <c r="J83" s="181" t="s">
        <v>100</v>
      </c>
      <c r="K83" s="182" t="s">
        <v>122</v>
      </c>
      <c r="L83" s="183"/>
      <c r="M83" s="93" t="s">
        <v>19</v>
      </c>
      <c r="N83" s="94" t="s">
        <v>42</v>
      </c>
      <c r="O83" s="94" t="s">
        <v>123</v>
      </c>
      <c r="P83" s="94" t="s">
        <v>124</v>
      </c>
      <c r="Q83" s="94" t="s">
        <v>125</v>
      </c>
      <c r="R83" s="94" t="s">
        <v>126</v>
      </c>
      <c r="S83" s="94" t="s">
        <v>127</v>
      </c>
      <c r="T83" s="95" t="s">
        <v>128</v>
      </c>
      <c r="U83" s="178"/>
      <c r="V83" s="178"/>
      <c r="W83" s="178"/>
      <c r="X83" s="178"/>
      <c r="Y83" s="178"/>
      <c r="Z83" s="178"/>
      <c r="AA83" s="178"/>
      <c r="AB83" s="178"/>
      <c r="AC83" s="178"/>
      <c r="AD83" s="178"/>
      <c r="AE83" s="178"/>
    </row>
    <row r="84" s="2" customFormat="1" ht="22.8" customHeight="1">
      <c r="A84" s="39"/>
      <c r="B84" s="40"/>
      <c r="C84" s="100" t="s">
        <v>129</v>
      </c>
      <c r="D84" s="41"/>
      <c r="E84" s="41"/>
      <c r="F84" s="41"/>
      <c r="G84" s="41"/>
      <c r="H84" s="41"/>
      <c r="I84" s="41"/>
      <c r="J84" s="184">
        <f>BK84</f>
        <v>0</v>
      </c>
      <c r="K84" s="41"/>
      <c r="L84" s="45"/>
      <c r="M84" s="96"/>
      <c r="N84" s="185"/>
      <c r="O84" s="97"/>
      <c r="P84" s="186">
        <f>P85+P95+P120+P131+P167</f>
        <v>0</v>
      </c>
      <c r="Q84" s="97"/>
      <c r="R84" s="186">
        <f>R85+R95+R120+R131+R167</f>
        <v>0</v>
      </c>
      <c r="S84" s="97"/>
      <c r="T84" s="187">
        <f>T85+T95+T120+T131+T167</f>
        <v>0</v>
      </c>
      <c r="U84" s="39"/>
      <c r="V84" s="39"/>
      <c r="W84" s="39"/>
      <c r="X84" s="39"/>
      <c r="Y84" s="39"/>
      <c r="Z84" s="39"/>
      <c r="AA84" s="39"/>
      <c r="AB84" s="39"/>
      <c r="AC84" s="39"/>
      <c r="AD84" s="39"/>
      <c r="AE84" s="39"/>
      <c r="AT84" s="18" t="s">
        <v>71</v>
      </c>
      <c r="AU84" s="18" t="s">
        <v>101</v>
      </c>
      <c r="BK84" s="188">
        <f>BK85+BK95+BK120+BK131+BK167</f>
        <v>0</v>
      </c>
    </row>
    <row r="85" s="12" customFormat="1" ht="25.92" customHeight="1">
      <c r="A85" s="12"/>
      <c r="B85" s="189"/>
      <c r="C85" s="190"/>
      <c r="D85" s="191" t="s">
        <v>71</v>
      </c>
      <c r="E85" s="192" t="s">
        <v>719</v>
      </c>
      <c r="F85" s="192" t="s">
        <v>720</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132</v>
      </c>
      <c r="BK85" s="202">
        <f>SUM(BK86:BK94)</f>
        <v>0</v>
      </c>
    </row>
    <row r="86" s="2" customFormat="1" ht="16.5" customHeight="1">
      <c r="A86" s="39"/>
      <c r="B86" s="40"/>
      <c r="C86" s="256" t="s">
        <v>80</v>
      </c>
      <c r="D86" s="256" t="s">
        <v>250</v>
      </c>
      <c r="E86" s="257" t="s">
        <v>721</v>
      </c>
      <c r="F86" s="258" t="s">
        <v>722</v>
      </c>
      <c r="G86" s="259" t="s">
        <v>723</v>
      </c>
      <c r="H86" s="260">
        <v>1</v>
      </c>
      <c r="I86" s="261"/>
      <c r="J86" s="262">
        <f>ROUND(I86*H86,2)</f>
        <v>0</v>
      </c>
      <c r="K86" s="258" t="s">
        <v>254</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152</v>
      </c>
      <c r="AT86" s="216" t="s">
        <v>250</v>
      </c>
      <c r="AU86" s="216" t="s">
        <v>80</v>
      </c>
      <c r="AY86" s="18" t="s">
        <v>132</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140</v>
      </c>
      <c r="BM86" s="216" t="s">
        <v>82</v>
      </c>
    </row>
    <row r="87" s="2" customFormat="1">
      <c r="A87" s="39"/>
      <c r="B87" s="40"/>
      <c r="C87" s="41"/>
      <c r="D87" s="218" t="s">
        <v>141</v>
      </c>
      <c r="E87" s="41"/>
      <c r="F87" s="219" t="s">
        <v>722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141</v>
      </c>
      <c r="AU87" s="18" t="s">
        <v>80</v>
      </c>
    </row>
    <row r="88" s="2" customFormat="1" ht="16.5" customHeight="1">
      <c r="A88" s="39"/>
      <c r="B88" s="40"/>
      <c r="C88" s="256" t="s">
        <v>82</v>
      </c>
      <c r="D88" s="256" t="s">
        <v>250</v>
      </c>
      <c r="E88" s="257" t="s">
        <v>724</v>
      </c>
      <c r="F88" s="258" t="s">
        <v>725</v>
      </c>
      <c r="G88" s="259" t="s">
        <v>723</v>
      </c>
      <c r="H88" s="260">
        <v>1</v>
      </c>
      <c r="I88" s="261"/>
      <c r="J88" s="262">
        <f>ROUND(I88*H88,2)</f>
        <v>0</v>
      </c>
      <c r="K88" s="258" t="s">
        <v>254</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152</v>
      </c>
      <c r="AT88" s="216" t="s">
        <v>250</v>
      </c>
      <c r="AU88" s="216" t="s">
        <v>80</v>
      </c>
      <c r="AY88" s="18" t="s">
        <v>132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140</v>
      </c>
      <c r="BM88" s="216" t="s">
        <v>140</v>
      </c>
    </row>
    <row r="89" s="2" customFormat="1">
      <c r="A89" s="39"/>
      <c r="B89" s="40"/>
      <c r="C89" s="41"/>
      <c r="D89" s="218" t="s">
        <v>141</v>
      </c>
      <c r="E89" s="41"/>
      <c r="F89" s="219" t="s">
        <v>725</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141</v>
      </c>
      <c r="AU89" s="18" t="s">
        <v>80</v>
      </c>
    </row>
    <row r="90" s="2" customFormat="1" ht="16.5" customHeight="1">
      <c r="A90" s="39"/>
      <c r="B90" s="40"/>
      <c r="C90" s="256" t="s">
        <v>146</v>
      </c>
      <c r="D90" s="256" t="s">
        <v>250</v>
      </c>
      <c r="E90" s="257" t="s">
        <v>726</v>
      </c>
      <c r="F90" s="258" t="s">
        <v>727</v>
      </c>
      <c r="G90" s="259" t="s">
        <v>728</v>
      </c>
      <c r="H90" s="260">
        <v>1</v>
      </c>
      <c r="I90" s="261"/>
      <c r="J90" s="262">
        <f>ROUND(I90*H90,2)</f>
        <v>0</v>
      </c>
      <c r="K90" s="258" t="s">
        <v>254</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250</v>
      </c>
      <c r="AU90" s="216" t="s">
        <v>80</v>
      </c>
      <c r="AY90" s="18" t="s">
        <v>132</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140</v>
      </c>
      <c r="BM90" s="216" t="s">
        <v>133</v>
      </c>
    </row>
    <row r="91" s="2" customFormat="1">
      <c r="A91" s="39"/>
      <c r="B91" s="40"/>
      <c r="C91" s="41"/>
      <c r="D91" s="218" t="s">
        <v>141</v>
      </c>
      <c r="E91" s="41"/>
      <c r="F91" s="219" t="s">
        <v>727</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141</v>
      </c>
      <c r="AU91" s="18" t="s">
        <v>80</v>
      </c>
    </row>
    <row r="92" s="2" customFormat="1" ht="16.5" customHeight="1">
      <c r="A92" s="39"/>
      <c r="B92" s="40"/>
      <c r="C92" s="256" t="s">
        <v>140</v>
      </c>
      <c r="D92" s="256" t="s">
        <v>250</v>
      </c>
      <c r="E92" s="257" t="s">
        <v>729</v>
      </c>
      <c r="F92" s="258" t="s">
        <v>730</v>
      </c>
      <c r="G92" s="259" t="s">
        <v>728</v>
      </c>
      <c r="H92" s="260">
        <v>1</v>
      </c>
      <c r="I92" s="261"/>
      <c r="J92" s="262">
        <f>ROUND(I92*H92,2)</f>
        <v>0</v>
      </c>
      <c r="K92" s="258" t="s">
        <v>254</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152</v>
      </c>
      <c r="AT92" s="216" t="s">
        <v>250</v>
      </c>
      <c r="AU92" s="216" t="s">
        <v>80</v>
      </c>
      <c r="AY92" s="18" t="s">
        <v>132</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140</v>
      </c>
      <c r="BM92" s="216" t="s">
        <v>152</v>
      </c>
    </row>
    <row r="93" s="2" customFormat="1">
      <c r="A93" s="39"/>
      <c r="B93" s="40"/>
      <c r="C93" s="41"/>
      <c r="D93" s="218" t="s">
        <v>141</v>
      </c>
      <c r="E93" s="41"/>
      <c r="F93" s="219" t="s">
        <v>730</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141</v>
      </c>
      <c r="AU93" s="18" t="s">
        <v>80</v>
      </c>
    </row>
    <row r="94" s="2" customFormat="1">
      <c r="A94" s="39"/>
      <c r="B94" s="40"/>
      <c r="C94" s="41"/>
      <c r="D94" s="218" t="s">
        <v>731</v>
      </c>
      <c r="E94" s="41"/>
      <c r="F94" s="223" t="s">
        <v>732</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731</v>
      </c>
      <c r="AU94" s="18" t="s">
        <v>80</v>
      </c>
    </row>
    <row r="95" s="12" customFormat="1" ht="25.92" customHeight="1">
      <c r="A95" s="12"/>
      <c r="B95" s="189"/>
      <c r="C95" s="190"/>
      <c r="D95" s="191" t="s">
        <v>71</v>
      </c>
      <c r="E95" s="192" t="s">
        <v>733</v>
      </c>
      <c r="F95" s="192" t="s">
        <v>734</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132</v>
      </c>
      <c r="BK95" s="202">
        <f>SUM(BK96:BK119)</f>
        <v>0</v>
      </c>
    </row>
    <row r="96" s="2" customFormat="1" ht="24.15" customHeight="1">
      <c r="A96" s="39"/>
      <c r="B96" s="40"/>
      <c r="C96" s="256" t="s">
        <v>153</v>
      </c>
      <c r="D96" s="256" t="s">
        <v>250</v>
      </c>
      <c r="E96" s="257" t="s">
        <v>735</v>
      </c>
      <c r="F96" s="258" t="s">
        <v>736</v>
      </c>
      <c r="G96" s="259" t="s">
        <v>253</v>
      </c>
      <c r="H96" s="260">
        <v>2</v>
      </c>
      <c r="I96" s="261"/>
      <c r="J96" s="262">
        <f>ROUND(I96*H96,2)</f>
        <v>0</v>
      </c>
      <c r="K96" s="258" t="s">
        <v>254</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250</v>
      </c>
      <c r="AU96" s="216" t="s">
        <v>80</v>
      </c>
      <c r="AY96" s="18" t="s">
        <v>132</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140</v>
      </c>
      <c r="BM96" s="216" t="s">
        <v>156</v>
      </c>
    </row>
    <row r="97" s="2" customFormat="1">
      <c r="A97" s="39"/>
      <c r="B97" s="40"/>
      <c r="C97" s="41"/>
      <c r="D97" s="218" t="s">
        <v>141</v>
      </c>
      <c r="E97" s="41"/>
      <c r="F97" s="219" t="s">
        <v>736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141</v>
      </c>
      <c r="AU97" s="18" t="s">
        <v>80</v>
      </c>
    </row>
    <row r="98" s="2" customFormat="1" ht="24.15" customHeight="1">
      <c r="A98" s="39"/>
      <c r="B98" s="40"/>
      <c r="C98" s="256" t="s">
        <v>133</v>
      </c>
      <c r="D98" s="256" t="s">
        <v>250</v>
      </c>
      <c r="E98" s="257" t="s">
        <v>737</v>
      </c>
      <c r="F98" s="258" t="s">
        <v>738</v>
      </c>
      <c r="G98" s="259" t="s">
        <v>253</v>
      </c>
      <c r="H98" s="260">
        <v>6</v>
      </c>
      <c r="I98" s="261"/>
      <c r="J98" s="262">
        <f>ROUND(I98*H98,2)</f>
        <v>0</v>
      </c>
      <c r="K98" s="258" t="s">
        <v>254</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152</v>
      </c>
      <c r="AT98" s="216" t="s">
        <v>250</v>
      </c>
      <c r="AU98" s="216" t="s">
        <v>80</v>
      </c>
      <c r="AY98" s="18" t="s">
        <v>132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140</v>
      </c>
      <c r="BM98" s="216" t="s">
        <v>160</v>
      </c>
    </row>
    <row r="99" s="2" customFormat="1">
      <c r="A99" s="39"/>
      <c r="B99" s="40"/>
      <c r="C99" s="41"/>
      <c r="D99" s="218" t="s">
        <v>141</v>
      </c>
      <c r="E99" s="41"/>
      <c r="F99" s="219" t="s">
        <v>738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141</v>
      </c>
      <c r="AU99" s="18" t="s">
        <v>80</v>
      </c>
    </row>
    <row r="100" s="2" customFormat="1" ht="16.5" customHeight="1">
      <c r="A100" s="39"/>
      <c r="B100" s="40"/>
      <c r="C100" s="256" t="s">
        <v>167</v>
      </c>
      <c r="D100" s="256" t="s">
        <v>250</v>
      </c>
      <c r="E100" s="257" t="s">
        <v>739</v>
      </c>
      <c r="F100" s="258" t="s">
        <v>740</v>
      </c>
      <c r="G100" s="259" t="s">
        <v>723</v>
      </c>
      <c r="H100" s="260">
        <v>1</v>
      </c>
      <c r="I100" s="261"/>
      <c r="J100" s="262">
        <f>ROUND(I100*H100,2)</f>
        <v>0</v>
      </c>
      <c r="K100" s="258" t="s">
        <v>254</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152</v>
      </c>
      <c r="AT100" s="216" t="s">
        <v>250</v>
      </c>
      <c r="AU100" s="216" t="s">
        <v>80</v>
      </c>
      <c r="AY100" s="18" t="s">
        <v>132</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140</v>
      </c>
      <c r="BM100" s="216" t="s">
        <v>170</v>
      </c>
    </row>
    <row r="101" s="2" customFormat="1">
      <c r="A101" s="39"/>
      <c r="B101" s="40"/>
      <c r="C101" s="41"/>
      <c r="D101" s="218" t="s">
        <v>141</v>
      </c>
      <c r="E101" s="41"/>
      <c r="F101" s="219" t="s">
        <v>740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141</v>
      </c>
      <c r="AU101" s="18" t="s">
        <v>80</v>
      </c>
    </row>
    <row r="102" s="2" customFormat="1" ht="16.5" customHeight="1">
      <c r="A102" s="39"/>
      <c r="B102" s="40"/>
      <c r="C102" s="256" t="s">
        <v>152</v>
      </c>
      <c r="D102" s="256" t="s">
        <v>250</v>
      </c>
      <c r="E102" s="257" t="s">
        <v>741</v>
      </c>
      <c r="F102" s="258" t="s">
        <v>742</v>
      </c>
      <c r="G102" s="259" t="s">
        <v>723</v>
      </c>
      <c r="H102" s="260">
        <v>1</v>
      </c>
      <c r="I102" s="261"/>
      <c r="J102" s="262">
        <f>ROUND(I102*H102,2)</f>
        <v>0</v>
      </c>
      <c r="K102" s="258" t="s">
        <v>254</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250</v>
      </c>
      <c r="AU102" s="216" t="s">
        <v>80</v>
      </c>
      <c r="AY102" s="18" t="s">
        <v>132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140</v>
      </c>
      <c r="BM102" s="216" t="s">
        <v>173</v>
      </c>
    </row>
    <row r="103" s="2" customFormat="1">
      <c r="A103" s="39"/>
      <c r="B103" s="40"/>
      <c r="C103" s="41"/>
      <c r="D103" s="218" t="s">
        <v>141</v>
      </c>
      <c r="E103" s="41"/>
      <c r="F103" s="219" t="s">
        <v>742</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141</v>
      </c>
      <c r="AU103" s="18" t="s">
        <v>80</v>
      </c>
    </row>
    <row r="104" s="2" customFormat="1" ht="16.5" customHeight="1">
      <c r="A104" s="39"/>
      <c r="B104" s="40"/>
      <c r="C104" s="256" t="s">
        <v>174</v>
      </c>
      <c r="D104" s="256" t="s">
        <v>250</v>
      </c>
      <c r="E104" s="257" t="s">
        <v>743</v>
      </c>
      <c r="F104" s="258" t="s">
        <v>744</v>
      </c>
      <c r="G104" s="259" t="s">
        <v>723</v>
      </c>
      <c r="H104" s="260">
        <v>1</v>
      </c>
      <c r="I104" s="261"/>
      <c r="J104" s="262">
        <f>ROUND(I104*H104,2)</f>
        <v>0</v>
      </c>
      <c r="K104" s="258" t="s">
        <v>254</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152</v>
      </c>
      <c r="AT104" s="216" t="s">
        <v>250</v>
      </c>
      <c r="AU104" s="216" t="s">
        <v>80</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140</v>
      </c>
      <c r="BM104" s="216" t="s">
        <v>177</v>
      </c>
    </row>
    <row r="105" s="2" customFormat="1">
      <c r="A105" s="39"/>
      <c r="B105" s="40"/>
      <c r="C105" s="41"/>
      <c r="D105" s="218" t="s">
        <v>141</v>
      </c>
      <c r="E105" s="41"/>
      <c r="F105" s="219" t="s">
        <v>744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80</v>
      </c>
    </row>
    <row r="106" s="2" customFormat="1" ht="16.5" customHeight="1">
      <c r="A106" s="39"/>
      <c r="B106" s="40"/>
      <c r="C106" s="256" t="s">
        <v>156</v>
      </c>
      <c r="D106" s="256" t="s">
        <v>250</v>
      </c>
      <c r="E106" s="257" t="s">
        <v>745</v>
      </c>
      <c r="F106" s="258" t="s">
        <v>746</v>
      </c>
      <c r="G106" s="259" t="s">
        <v>723</v>
      </c>
      <c r="H106" s="260">
        <v>1</v>
      </c>
      <c r="I106" s="261"/>
      <c r="J106" s="262">
        <f>ROUND(I106*H106,2)</f>
        <v>0</v>
      </c>
      <c r="K106" s="258" t="s">
        <v>254</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152</v>
      </c>
      <c r="AT106" s="216" t="s">
        <v>250</v>
      </c>
      <c r="AU106" s="216" t="s">
        <v>80</v>
      </c>
      <c r="AY106" s="18" t="s">
        <v>132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140</v>
      </c>
      <c r="BM106" s="216" t="s">
        <v>184</v>
      </c>
    </row>
    <row r="107" s="2" customFormat="1">
      <c r="A107" s="39"/>
      <c r="B107" s="40"/>
      <c r="C107" s="41"/>
      <c r="D107" s="218" t="s">
        <v>141</v>
      </c>
      <c r="E107" s="41"/>
      <c r="F107" s="219" t="s">
        <v>746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141</v>
      </c>
      <c r="AU107" s="18" t="s">
        <v>80</v>
      </c>
    </row>
    <row r="108" s="2" customFormat="1" ht="16.5" customHeight="1">
      <c r="A108" s="39"/>
      <c r="B108" s="40"/>
      <c r="C108" s="256" t="s">
        <v>187</v>
      </c>
      <c r="D108" s="256" t="s">
        <v>250</v>
      </c>
      <c r="E108" s="257" t="s">
        <v>747</v>
      </c>
      <c r="F108" s="258" t="s">
        <v>748</v>
      </c>
      <c r="G108" s="259" t="s">
        <v>723</v>
      </c>
      <c r="H108" s="260">
        <v>1</v>
      </c>
      <c r="I108" s="261"/>
      <c r="J108" s="262">
        <f>ROUND(I108*H108,2)</f>
        <v>0</v>
      </c>
      <c r="K108" s="258" t="s">
        <v>254</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152</v>
      </c>
      <c r="AT108" s="216" t="s">
        <v>250</v>
      </c>
      <c r="AU108" s="216" t="s">
        <v>80</v>
      </c>
      <c r="AY108" s="18" t="s">
        <v>132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140</v>
      </c>
      <c r="BM108" s="216" t="s">
        <v>190</v>
      </c>
    </row>
    <row r="109" s="2" customFormat="1">
      <c r="A109" s="39"/>
      <c r="B109" s="40"/>
      <c r="C109" s="41"/>
      <c r="D109" s="218" t="s">
        <v>141</v>
      </c>
      <c r="E109" s="41"/>
      <c r="F109" s="219" t="s">
        <v>748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141</v>
      </c>
      <c r="AU109" s="18" t="s">
        <v>80</v>
      </c>
    </row>
    <row r="110" s="2" customFormat="1" ht="16.5" customHeight="1">
      <c r="A110" s="39"/>
      <c r="B110" s="40"/>
      <c r="C110" s="256" t="s">
        <v>160</v>
      </c>
      <c r="D110" s="256" t="s">
        <v>250</v>
      </c>
      <c r="E110" s="257" t="s">
        <v>749</v>
      </c>
      <c r="F110" s="258" t="s">
        <v>750</v>
      </c>
      <c r="G110" s="259" t="s">
        <v>723</v>
      </c>
      <c r="H110" s="260">
        <v>1</v>
      </c>
      <c r="I110" s="261"/>
      <c r="J110" s="262">
        <f>ROUND(I110*H110,2)</f>
        <v>0</v>
      </c>
      <c r="K110" s="258" t="s">
        <v>254</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152</v>
      </c>
      <c r="AT110" s="216" t="s">
        <v>250</v>
      </c>
      <c r="AU110" s="216" t="s">
        <v>80</v>
      </c>
      <c r="AY110" s="18" t="s">
        <v>132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140</v>
      </c>
      <c r="BM110" s="216" t="s">
        <v>194</v>
      </c>
    </row>
    <row r="111" s="2" customFormat="1">
      <c r="A111" s="39"/>
      <c r="B111" s="40"/>
      <c r="C111" s="41"/>
      <c r="D111" s="218" t="s">
        <v>141</v>
      </c>
      <c r="E111" s="41"/>
      <c r="F111" s="219" t="s">
        <v>750</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141</v>
      </c>
      <c r="AU111" s="18" t="s">
        <v>80</v>
      </c>
    </row>
    <row r="112" s="2" customFormat="1" ht="16.5" customHeight="1">
      <c r="A112" s="39"/>
      <c r="B112" s="40"/>
      <c r="C112" s="256" t="s">
        <v>196</v>
      </c>
      <c r="D112" s="256" t="s">
        <v>250</v>
      </c>
      <c r="E112" s="257" t="s">
        <v>729</v>
      </c>
      <c r="F112" s="258" t="s">
        <v>730</v>
      </c>
      <c r="G112" s="259" t="s">
        <v>728</v>
      </c>
      <c r="H112" s="260">
        <v>1</v>
      </c>
      <c r="I112" s="261"/>
      <c r="J112" s="262">
        <f>ROUND(I112*H112,2)</f>
        <v>0</v>
      </c>
      <c r="K112" s="258" t="s">
        <v>254</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152</v>
      </c>
      <c r="AT112" s="216" t="s">
        <v>250</v>
      </c>
      <c r="AU112" s="216" t="s">
        <v>80</v>
      </c>
      <c r="AY112" s="18" t="s">
        <v>132</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140</v>
      </c>
      <c r="BM112" s="216" t="s">
        <v>199</v>
      </c>
    </row>
    <row r="113" s="2" customFormat="1">
      <c r="A113" s="39"/>
      <c r="B113" s="40"/>
      <c r="C113" s="41"/>
      <c r="D113" s="218" t="s">
        <v>141</v>
      </c>
      <c r="E113" s="41"/>
      <c r="F113" s="219" t="s">
        <v>730</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141</v>
      </c>
      <c r="AU113" s="18" t="s">
        <v>80</v>
      </c>
    </row>
    <row r="114" s="2" customFormat="1">
      <c r="A114" s="39"/>
      <c r="B114" s="40"/>
      <c r="C114" s="41"/>
      <c r="D114" s="218" t="s">
        <v>731</v>
      </c>
      <c r="E114" s="41"/>
      <c r="F114" s="223" t="s">
        <v>751</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731</v>
      </c>
      <c r="AU114" s="18" t="s">
        <v>80</v>
      </c>
    </row>
    <row r="115" s="2" customFormat="1" ht="16.5" customHeight="1">
      <c r="A115" s="39"/>
      <c r="B115" s="40"/>
      <c r="C115" s="256" t="s">
        <v>170</v>
      </c>
      <c r="D115" s="256" t="s">
        <v>250</v>
      </c>
      <c r="E115" s="257" t="s">
        <v>752</v>
      </c>
      <c r="F115" s="258" t="s">
        <v>753</v>
      </c>
      <c r="G115" s="259" t="s">
        <v>728</v>
      </c>
      <c r="H115" s="260">
        <v>1</v>
      </c>
      <c r="I115" s="261"/>
      <c r="J115" s="262">
        <f>ROUND(I115*H115,2)</f>
        <v>0</v>
      </c>
      <c r="K115" s="258" t="s">
        <v>254</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152</v>
      </c>
      <c r="AT115" s="216" t="s">
        <v>250</v>
      </c>
      <c r="AU115" s="216" t="s">
        <v>80</v>
      </c>
      <c r="AY115" s="18" t="s">
        <v>132</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140</v>
      </c>
      <c r="BM115" s="216" t="s">
        <v>203</v>
      </c>
    </row>
    <row r="116" s="2" customFormat="1">
      <c r="A116" s="39"/>
      <c r="B116" s="40"/>
      <c r="C116" s="41"/>
      <c r="D116" s="218" t="s">
        <v>141</v>
      </c>
      <c r="E116" s="41"/>
      <c r="F116" s="219" t="s">
        <v>753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141</v>
      </c>
      <c r="AU116" s="18" t="s">
        <v>80</v>
      </c>
    </row>
    <row r="117" s="2" customFormat="1" ht="16.5" customHeight="1">
      <c r="A117" s="39"/>
      <c r="B117" s="40"/>
      <c r="C117" s="256" t="s">
        <v>8</v>
      </c>
      <c r="D117" s="256" t="s">
        <v>250</v>
      </c>
      <c r="E117" s="257" t="s">
        <v>754</v>
      </c>
      <c r="F117" s="258" t="s">
        <v>755</v>
      </c>
      <c r="G117" s="259" t="s">
        <v>728</v>
      </c>
      <c r="H117" s="260">
        <v>1</v>
      </c>
      <c r="I117" s="261"/>
      <c r="J117" s="262">
        <f>ROUND(I117*H117,2)</f>
        <v>0</v>
      </c>
      <c r="K117" s="258" t="s">
        <v>254</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152</v>
      </c>
      <c r="AT117" s="216" t="s">
        <v>250</v>
      </c>
      <c r="AU117" s="216" t="s">
        <v>80</v>
      </c>
      <c r="AY117" s="18" t="s">
        <v>132</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140</v>
      </c>
      <c r="BM117" s="216" t="s">
        <v>206</v>
      </c>
    </row>
    <row r="118" s="2" customFormat="1">
      <c r="A118" s="39"/>
      <c r="B118" s="40"/>
      <c r="C118" s="41"/>
      <c r="D118" s="218" t="s">
        <v>141</v>
      </c>
      <c r="E118" s="41"/>
      <c r="F118" s="219" t="s">
        <v>755</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141</v>
      </c>
      <c r="AU118" s="18" t="s">
        <v>80</v>
      </c>
    </row>
    <row r="119" s="2" customFormat="1">
      <c r="A119" s="39"/>
      <c r="B119" s="40"/>
      <c r="C119" s="41"/>
      <c r="D119" s="218" t="s">
        <v>731</v>
      </c>
      <c r="E119" s="41"/>
      <c r="F119" s="223" t="s">
        <v>756</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731</v>
      </c>
      <c r="AU119" s="18" t="s">
        <v>80</v>
      </c>
    </row>
    <row r="120" s="12" customFormat="1" ht="25.92" customHeight="1">
      <c r="A120" s="12"/>
      <c r="B120" s="189"/>
      <c r="C120" s="190"/>
      <c r="D120" s="191" t="s">
        <v>71</v>
      </c>
      <c r="E120" s="192" t="s">
        <v>757</v>
      </c>
      <c r="F120" s="192" t="s">
        <v>758</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132</v>
      </c>
      <c r="BK120" s="202">
        <f>SUM(BK121:BK130)</f>
        <v>0</v>
      </c>
    </row>
    <row r="121" s="2" customFormat="1" ht="16.5" customHeight="1">
      <c r="A121" s="39"/>
      <c r="B121" s="40"/>
      <c r="C121" s="256" t="s">
        <v>173</v>
      </c>
      <c r="D121" s="256" t="s">
        <v>250</v>
      </c>
      <c r="E121" s="257" t="s">
        <v>759</v>
      </c>
      <c r="F121" s="258" t="s">
        <v>760</v>
      </c>
      <c r="G121" s="259" t="s">
        <v>723</v>
      </c>
      <c r="H121" s="260">
        <v>21</v>
      </c>
      <c r="I121" s="261"/>
      <c r="J121" s="262">
        <f>ROUND(I121*H121,2)</f>
        <v>0</v>
      </c>
      <c r="K121" s="258" t="s">
        <v>254</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152</v>
      </c>
      <c r="AT121" s="216" t="s">
        <v>250</v>
      </c>
      <c r="AU121" s="216" t="s">
        <v>80</v>
      </c>
      <c r="AY121" s="18" t="s">
        <v>132</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140</v>
      </c>
      <c r="BM121" s="216" t="s">
        <v>213</v>
      </c>
    </row>
    <row r="122" s="2" customFormat="1">
      <c r="A122" s="39"/>
      <c r="B122" s="40"/>
      <c r="C122" s="41"/>
      <c r="D122" s="218" t="s">
        <v>141</v>
      </c>
      <c r="E122" s="41"/>
      <c r="F122" s="219" t="s">
        <v>760</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141</v>
      </c>
      <c r="AU122" s="18" t="s">
        <v>80</v>
      </c>
    </row>
    <row r="123" s="2" customFormat="1" ht="16.5" customHeight="1">
      <c r="A123" s="39"/>
      <c r="B123" s="40"/>
      <c r="C123" s="256" t="s">
        <v>215</v>
      </c>
      <c r="D123" s="256" t="s">
        <v>250</v>
      </c>
      <c r="E123" s="257" t="s">
        <v>761</v>
      </c>
      <c r="F123" s="258" t="s">
        <v>762</v>
      </c>
      <c r="G123" s="259" t="s">
        <v>723</v>
      </c>
      <c r="H123" s="260">
        <v>2</v>
      </c>
      <c r="I123" s="261"/>
      <c r="J123" s="262">
        <f>ROUND(I123*H123,2)</f>
        <v>0</v>
      </c>
      <c r="K123" s="258" t="s">
        <v>254</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152</v>
      </c>
      <c r="AT123" s="216" t="s">
        <v>250</v>
      </c>
      <c r="AU123" s="216" t="s">
        <v>80</v>
      </c>
      <c r="AY123" s="18" t="s">
        <v>132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140</v>
      </c>
      <c r="BM123" s="216" t="s">
        <v>218</v>
      </c>
    </row>
    <row r="124" s="2" customFormat="1">
      <c r="A124" s="39"/>
      <c r="B124" s="40"/>
      <c r="C124" s="41"/>
      <c r="D124" s="218" t="s">
        <v>141</v>
      </c>
      <c r="E124" s="41"/>
      <c r="F124" s="219" t="s">
        <v>762</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141</v>
      </c>
      <c r="AU124" s="18" t="s">
        <v>80</v>
      </c>
    </row>
    <row r="125" s="2" customFormat="1" ht="21.75" customHeight="1">
      <c r="A125" s="39"/>
      <c r="B125" s="40"/>
      <c r="C125" s="256" t="s">
        <v>177</v>
      </c>
      <c r="D125" s="256" t="s">
        <v>250</v>
      </c>
      <c r="E125" s="257" t="s">
        <v>763</v>
      </c>
      <c r="F125" s="258" t="s">
        <v>764</v>
      </c>
      <c r="G125" s="259" t="s">
        <v>723</v>
      </c>
      <c r="H125" s="260">
        <v>1</v>
      </c>
      <c r="I125" s="261"/>
      <c r="J125" s="262">
        <f>ROUND(I125*H125,2)</f>
        <v>0</v>
      </c>
      <c r="K125" s="258" t="s">
        <v>254</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152</v>
      </c>
      <c r="AT125" s="216" t="s">
        <v>250</v>
      </c>
      <c r="AU125" s="216" t="s">
        <v>80</v>
      </c>
      <c r="AY125" s="18" t="s">
        <v>132</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140</v>
      </c>
      <c r="BM125" s="216" t="s">
        <v>222</v>
      </c>
    </row>
    <row r="126" s="2" customFormat="1">
      <c r="A126" s="39"/>
      <c r="B126" s="40"/>
      <c r="C126" s="41"/>
      <c r="D126" s="218" t="s">
        <v>141</v>
      </c>
      <c r="E126" s="41"/>
      <c r="F126" s="219" t="s">
        <v>764</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141</v>
      </c>
      <c r="AU126" s="18" t="s">
        <v>80</v>
      </c>
    </row>
    <row r="127" s="2" customFormat="1" ht="16.5" customHeight="1">
      <c r="A127" s="39"/>
      <c r="B127" s="40"/>
      <c r="C127" s="256" t="s">
        <v>224</v>
      </c>
      <c r="D127" s="256" t="s">
        <v>250</v>
      </c>
      <c r="E127" s="257" t="s">
        <v>765</v>
      </c>
      <c r="F127" s="258" t="s">
        <v>766</v>
      </c>
      <c r="G127" s="259" t="s">
        <v>723</v>
      </c>
      <c r="H127" s="260">
        <v>1</v>
      </c>
      <c r="I127" s="261"/>
      <c r="J127" s="262">
        <f>ROUND(I127*H127,2)</f>
        <v>0</v>
      </c>
      <c r="K127" s="258" t="s">
        <v>254</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152</v>
      </c>
      <c r="AT127" s="216" t="s">
        <v>250</v>
      </c>
      <c r="AU127" s="216" t="s">
        <v>80</v>
      </c>
      <c r="AY127" s="18" t="s">
        <v>132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140</v>
      </c>
      <c r="BM127" s="216" t="s">
        <v>227</v>
      </c>
    </row>
    <row r="128" s="2" customFormat="1">
      <c r="A128" s="39"/>
      <c r="B128" s="40"/>
      <c r="C128" s="41"/>
      <c r="D128" s="218" t="s">
        <v>141</v>
      </c>
      <c r="E128" s="41"/>
      <c r="F128" s="219" t="s">
        <v>766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141</v>
      </c>
      <c r="AU128" s="18" t="s">
        <v>80</v>
      </c>
    </row>
    <row r="129" s="2" customFormat="1" ht="16.5" customHeight="1">
      <c r="A129" s="39"/>
      <c r="B129" s="40"/>
      <c r="C129" s="256" t="s">
        <v>184</v>
      </c>
      <c r="D129" s="256" t="s">
        <v>250</v>
      </c>
      <c r="E129" s="257" t="s">
        <v>767</v>
      </c>
      <c r="F129" s="258" t="s">
        <v>768</v>
      </c>
      <c r="G129" s="259" t="s">
        <v>728</v>
      </c>
      <c r="H129" s="260">
        <v>1</v>
      </c>
      <c r="I129" s="261"/>
      <c r="J129" s="262">
        <f>ROUND(I129*H129,2)</f>
        <v>0</v>
      </c>
      <c r="K129" s="258" t="s">
        <v>254</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152</v>
      </c>
      <c r="AT129" s="216" t="s">
        <v>250</v>
      </c>
      <c r="AU129" s="216" t="s">
        <v>80</v>
      </c>
      <c r="AY129" s="18" t="s">
        <v>132</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140</v>
      </c>
      <c r="BM129" s="216" t="s">
        <v>231</v>
      </c>
    </row>
    <row r="130" s="2" customFormat="1">
      <c r="A130" s="39"/>
      <c r="B130" s="40"/>
      <c r="C130" s="41"/>
      <c r="D130" s="218" t="s">
        <v>141</v>
      </c>
      <c r="E130" s="41"/>
      <c r="F130" s="219" t="s">
        <v>768</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141</v>
      </c>
      <c r="AU130" s="18" t="s">
        <v>80</v>
      </c>
    </row>
    <row r="131" s="12" customFormat="1" ht="25.92" customHeight="1">
      <c r="A131" s="12"/>
      <c r="B131" s="189"/>
      <c r="C131" s="190"/>
      <c r="D131" s="191" t="s">
        <v>71</v>
      </c>
      <c r="E131" s="192" t="s">
        <v>769</v>
      </c>
      <c r="F131" s="192" t="s">
        <v>770</v>
      </c>
      <c r="G131" s="190"/>
      <c r="H131" s="190"/>
      <c r="I131" s="193"/>
      <c r="J131" s="194">
        <f>BK131</f>
        <v>0</v>
      </c>
      <c r="K131" s="190"/>
      <c r="L131" s="195"/>
      <c r="M131" s="196"/>
      <c r="N131" s="197"/>
      <c r="O131" s="197"/>
      <c r="P131" s="198">
        <f>SUM(P132:P166)</f>
        <v>0</v>
      </c>
      <c r="Q131" s="197"/>
      <c r="R131" s="198">
        <f>SUM(R132:R166)</f>
        <v>0</v>
      </c>
      <c r="S131" s="197"/>
      <c r="T131" s="199">
        <f>SUM(T132:T166)</f>
        <v>0</v>
      </c>
      <c r="U131" s="12"/>
      <c r="V131" s="12"/>
      <c r="W131" s="12"/>
      <c r="X131" s="12"/>
      <c r="Y131" s="12"/>
      <c r="Z131" s="12"/>
      <c r="AA131" s="12"/>
      <c r="AB131" s="12"/>
      <c r="AC131" s="12"/>
      <c r="AD131" s="12"/>
      <c r="AE131" s="12"/>
      <c r="AR131" s="200" t="s">
        <v>80</v>
      </c>
      <c r="AT131" s="201" t="s">
        <v>71</v>
      </c>
      <c r="AU131" s="201" t="s">
        <v>72</v>
      </c>
      <c r="AY131" s="200" t="s">
        <v>132</v>
      </c>
      <c r="BK131" s="202">
        <f>SUM(BK132:BK166)</f>
        <v>0</v>
      </c>
    </row>
    <row r="132" s="2" customFormat="1" ht="24.15" customHeight="1">
      <c r="A132" s="39"/>
      <c r="B132" s="40"/>
      <c r="C132" s="256" t="s">
        <v>7</v>
      </c>
      <c r="D132" s="256" t="s">
        <v>250</v>
      </c>
      <c r="E132" s="257" t="s">
        <v>771</v>
      </c>
      <c r="F132" s="258" t="s">
        <v>772</v>
      </c>
      <c r="G132" s="259" t="s">
        <v>253</v>
      </c>
      <c r="H132" s="260">
        <v>1</v>
      </c>
      <c r="I132" s="261"/>
      <c r="J132" s="262">
        <f>ROUND(I132*H132,2)</f>
        <v>0</v>
      </c>
      <c r="K132" s="258" t="s">
        <v>254</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152</v>
      </c>
      <c r="AT132" s="216" t="s">
        <v>250</v>
      </c>
      <c r="AU132" s="216" t="s">
        <v>80</v>
      </c>
      <c r="AY132" s="18" t="s">
        <v>132</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140</v>
      </c>
      <c r="BM132" s="216" t="s">
        <v>235</v>
      </c>
    </row>
    <row r="133" s="2" customFormat="1">
      <c r="A133" s="39"/>
      <c r="B133" s="40"/>
      <c r="C133" s="41"/>
      <c r="D133" s="218" t="s">
        <v>141</v>
      </c>
      <c r="E133" s="41"/>
      <c r="F133" s="219" t="s">
        <v>772</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141</v>
      </c>
      <c r="AU133" s="18" t="s">
        <v>80</v>
      </c>
    </row>
    <row r="134" s="2" customFormat="1" ht="16.5" customHeight="1">
      <c r="A134" s="39"/>
      <c r="B134" s="40"/>
      <c r="C134" s="256" t="s">
        <v>190</v>
      </c>
      <c r="D134" s="256" t="s">
        <v>250</v>
      </c>
      <c r="E134" s="257" t="s">
        <v>773</v>
      </c>
      <c r="F134" s="258" t="s">
        <v>774</v>
      </c>
      <c r="G134" s="259" t="s">
        <v>253</v>
      </c>
      <c r="H134" s="260">
        <v>8</v>
      </c>
      <c r="I134" s="261"/>
      <c r="J134" s="262">
        <f>ROUND(I134*H134,2)</f>
        <v>0</v>
      </c>
      <c r="K134" s="258" t="s">
        <v>254</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250</v>
      </c>
      <c r="AU134" s="216" t="s">
        <v>80</v>
      </c>
      <c r="AY134" s="18" t="s">
        <v>132</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140</v>
      </c>
      <c r="BM134" s="216" t="s">
        <v>244</v>
      </c>
    </row>
    <row r="135" s="2" customFormat="1">
      <c r="A135" s="39"/>
      <c r="B135" s="40"/>
      <c r="C135" s="41"/>
      <c r="D135" s="218" t="s">
        <v>141</v>
      </c>
      <c r="E135" s="41"/>
      <c r="F135" s="219" t="s">
        <v>774</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141</v>
      </c>
      <c r="AU135" s="18" t="s">
        <v>80</v>
      </c>
    </row>
    <row r="136" s="2" customFormat="1" ht="21.75" customHeight="1">
      <c r="A136" s="39"/>
      <c r="B136" s="40"/>
      <c r="C136" s="256" t="s">
        <v>245</v>
      </c>
      <c r="D136" s="256" t="s">
        <v>250</v>
      </c>
      <c r="E136" s="257" t="s">
        <v>775</v>
      </c>
      <c r="F136" s="258" t="s">
        <v>776</v>
      </c>
      <c r="G136" s="259" t="s">
        <v>253</v>
      </c>
      <c r="H136" s="260">
        <v>29</v>
      </c>
      <c r="I136" s="261"/>
      <c r="J136" s="262">
        <f>ROUND(I136*H136,2)</f>
        <v>0</v>
      </c>
      <c r="K136" s="258" t="s">
        <v>254</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152</v>
      </c>
      <c r="AT136" s="216" t="s">
        <v>250</v>
      </c>
      <c r="AU136" s="216" t="s">
        <v>80</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140</v>
      </c>
      <c r="BM136" s="216" t="s">
        <v>248</v>
      </c>
    </row>
    <row r="137" s="2" customFormat="1">
      <c r="A137" s="39"/>
      <c r="B137" s="40"/>
      <c r="C137" s="41"/>
      <c r="D137" s="218" t="s">
        <v>141</v>
      </c>
      <c r="E137" s="41"/>
      <c r="F137" s="219" t="s">
        <v>776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141</v>
      </c>
      <c r="AU137" s="18" t="s">
        <v>80</v>
      </c>
    </row>
    <row r="138" s="2" customFormat="1" ht="16.5" customHeight="1">
      <c r="A138" s="39"/>
      <c r="B138" s="40"/>
      <c r="C138" s="256" t="s">
        <v>194</v>
      </c>
      <c r="D138" s="256" t="s">
        <v>250</v>
      </c>
      <c r="E138" s="257" t="s">
        <v>777</v>
      </c>
      <c r="F138" s="258" t="s">
        <v>778</v>
      </c>
      <c r="G138" s="259" t="s">
        <v>253</v>
      </c>
      <c r="H138" s="260">
        <v>2</v>
      </c>
      <c r="I138" s="261"/>
      <c r="J138" s="262">
        <f>ROUND(I138*H138,2)</f>
        <v>0</v>
      </c>
      <c r="K138" s="258" t="s">
        <v>254</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152</v>
      </c>
      <c r="AT138" s="216" t="s">
        <v>250</v>
      </c>
      <c r="AU138" s="216" t="s">
        <v>80</v>
      </c>
      <c r="AY138" s="18" t="s">
        <v>132</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140</v>
      </c>
      <c r="BM138" s="216" t="s">
        <v>255</v>
      </c>
    </row>
    <row r="139" s="2" customFormat="1">
      <c r="A139" s="39"/>
      <c r="B139" s="40"/>
      <c r="C139" s="41"/>
      <c r="D139" s="218" t="s">
        <v>141</v>
      </c>
      <c r="E139" s="41"/>
      <c r="F139" s="219" t="s">
        <v>778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141</v>
      </c>
      <c r="AU139" s="18" t="s">
        <v>80</v>
      </c>
    </row>
    <row r="140" s="2" customFormat="1" ht="16.5" customHeight="1">
      <c r="A140" s="39"/>
      <c r="B140" s="40"/>
      <c r="C140" s="256" t="s">
        <v>256</v>
      </c>
      <c r="D140" s="256" t="s">
        <v>250</v>
      </c>
      <c r="E140" s="257" t="s">
        <v>779</v>
      </c>
      <c r="F140" s="258" t="s">
        <v>780</v>
      </c>
      <c r="G140" s="259" t="s">
        <v>253</v>
      </c>
      <c r="H140" s="260">
        <v>1</v>
      </c>
      <c r="I140" s="261"/>
      <c r="J140" s="262">
        <f>ROUND(I140*H140,2)</f>
        <v>0</v>
      </c>
      <c r="K140" s="258" t="s">
        <v>254</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152</v>
      </c>
      <c r="AT140" s="216" t="s">
        <v>250</v>
      </c>
      <c r="AU140" s="216" t="s">
        <v>80</v>
      </c>
      <c r="AY140" s="18" t="s">
        <v>132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140</v>
      </c>
      <c r="BM140" s="216" t="s">
        <v>259</v>
      </c>
    </row>
    <row r="141" s="2" customFormat="1">
      <c r="A141" s="39"/>
      <c r="B141" s="40"/>
      <c r="C141" s="41"/>
      <c r="D141" s="218" t="s">
        <v>141</v>
      </c>
      <c r="E141" s="41"/>
      <c r="F141" s="219" t="s">
        <v>780</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141</v>
      </c>
      <c r="AU141" s="18" t="s">
        <v>80</v>
      </c>
    </row>
    <row r="142" s="2" customFormat="1" ht="16.5" customHeight="1">
      <c r="A142" s="39"/>
      <c r="B142" s="40"/>
      <c r="C142" s="256" t="s">
        <v>199</v>
      </c>
      <c r="D142" s="256" t="s">
        <v>250</v>
      </c>
      <c r="E142" s="257" t="s">
        <v>781</v>
      </c>
      <c r="F142" s="258" t="s">
        <v>782</v>
      </c>
      <c r="G142" s="259" t="s">
        <v>253</v>
      </c>
      <c r="H142" s="260">
        <v>2</v>
      </c>
      <c r="I142" s="261"/>
      <c r="J142" s="262">
        <f>ROUND(I142*H142,2)</f>
        <v>0</v>
      </c>
      <c r="K142" s="258" t="s">
        <v>19</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152</v>
      </c>
      <c r="AT142" s="216" t="s">
        <v>250</v>
      </c>
      <c r="AU142" s="216" t="s">
        <v>80</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140</v>
      </c>
      <c r="BM142" s="216" t="s">
        <v>262</v>
      </c>
    </row>
    <row r="143" s="2" customFormat="1">
      <c r="A143" s="39"/>
      <c r="B143" s="40"/>
      <c r="C143" s="41"/>
      <c r="D143" s="218" t="s">
        <v>141</v>
      </c>
      <c r="E143" s="41"/>
      <c r="F143" s="219" t="s">
        <v>782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141</v>
      </c>
      <c r="AU143" s="18" t="s">
        <v>80</v>
      </c>
    </row>
    <row r="144" s="2" customFormat="1" ht="16.5" customHeight="1">
      <c r="A144" s="39"/>
      <c r="B144" s="40"/>
      <c r="C144" s="256" t="s">
        <v>263</v>
      </c>
      <c r="D144" s="256" t="s">
        <v>250</v>
      </c>
      <c r="E144" s="257" t="s">
        <v>783</v>
      </c>
      <c r="F144" s="258" t="s">
        <v>784</v>
      </c>
      <c r="G144" s="259" t="s">
        <v>253</v>
      </c>
      <c r="H144" s="260">
        <v>2</v>
      </c>
      <c r="I144" s="261"/>
      <c r="J144" s="262">
        <f>ROUND(I144*H144,2)</f>
        <v>0</v>
      </c>
      <c r="K144" s="258" t="s">
        <v>19</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152</v>
      </c>
      <c r="AT144" s="216" t="s">
        <v>250</v>
      </c>
      <c r="AU144" s="216" t="s">
        <v>80</v>
      </c>
      <c r="AY144" s="18" t="s">
        <v>132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140</v>
      </c>
      <c r="BM144" s="216" t="s">
        <v>266</v>
      </c>
    </row>
    <row r="145" s="2" customFormat="1">
      <c r="A145" s="39"/>
      <c r="B145" s="40"/>
      <c r="C145" s="41"/>
      <c r="D145" s="218" t="s">
        <v>141</v>
      </c>
      <c r="E145" s="41"/>
      <c r="F145" s="219" t="s">
        <v>784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141</v>
      </c>
      <c r="AU145" s="18" t="s">
        <v>80</v>
      </c>
    </row>
    <row r="146" s="2" customFormat="1" ht="16.5" customHeight="1">
      <c r="A146" s="39"/>
      <c r="B146" s="40"/>
      <c r="C146" s="256" t="s">
        <v>203</v>
      </c>
      <c r="D146" s="256" t="s">
        <v>250</v>
      </c>
      <c r="E146" s="257" t="s">
        <v>785</v>
      </c>
      <c r="F146" s="258" t="s">
        <v>786</v>
      </c>
      <c r="G146" s="259" t="s">
        <v>723</v>
      </c>
      <c r="H146" s="260">
        <v>1</v>
      </c>
      <c r="I146" s="261"/>
      <c r="J146" s="262">
        <f>ROUND(I146*H146,2)</f>
        <v>0</v>
      </c>
      <c r="K146" s="258" t="s">
        <v>254</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152</v>
      </c>
      <c r="AT146" s="216" t="s">
        <v>250</v>
      </c>
      <c r="AU146" s="216" t="s">
        <v>80</v>
      </c>
      <c r="AY146" s="18" t="s">
        <v>132</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140</v>
      </c>
      <c r="BM146" s="216" t="s">
        <v>269</v>
      </c>
    </row>
    <row r="147" s="2" customFormat="1">
      <c r="A147" s="39"/>
      <c r="B147" s="40"/>
      <c r="C147" s="41"/>
      <c r="D147" s="218" t="s">
        <v>141</v>
      </c>
      <c r="E147" s="41"/>
      <c r="F147" s="219" t="s">
        <v>786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141</v>
      </c>
      <c r="AU147" s="18" t="s">
        <v>80</v>
      </c>
    </row>
    <row r="148" s="2" customFormat="1" ht="16.5" customHeight="1">
      <c r="A148" s="39"/>
      <c r="B148" s="40"/>
      <c r="C148" s="256" t="s">
        <v>270</v>
      </c>
      <c r="D148" s="256" t="s">
        <v>250</v>
      </c>
      <c r="E148" s="257" t="s">
        <v>787</v>
      </c>
      <c r="F148" s="258" t="s">
        <v>788</v>
      </c>
      <c r="G148" s="259" t="s">
        <v>723</v>
      </c>
      <c r="H148" s="260">
        <v>3</v>
      </c>
      <c r="I148" s="261"/>
      <c r="J148" s="262">
        <f>ROUND(I148*H148,2)</f>
        <v>0</v>
      </c>
      <c r="K148" s="258" t="s">
        <v>254</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152</v>
      </c>
      <c r="AT148" s="216" t="s">
        <v>250</v>
      </c>
      <c r="AU148" s="216" t="s">
        <v>80</v>
      </c>
      <c r="AY148" s="18" t="s">
        <v>132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140</v>
      </c>
      <c r="BM148" s="216" t="s">
        <v>274</v>
      </c>
    </row>
    <row r="149" s="2" customFormat="1">
      <c r="A149" s="39"/>
      <c r="B149" s="40"/>
      <c r="C149" s="41"/>
      <c r="D149" s="218" t="s">
        <v>141</v>
      </c>
      <c r="E149" s="41"/>
      <c r="F149" s="219" t="s">
        <v>788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141</v>
      </c>
      <c r="AU149" s="18" t="s">
        <v>80</v>
      </c>
    </row>
    <row r="150" s="2" customFormat="1" ht="16.5" customHeight="1">
      <c r="A150" s="39"/>
      <c r="B150" s="40"/>
      <c r="C150" s="256" t="s">
        <v>206</v>
      </c>
      <c r="D150" s="256" t="s">
        <v>250</v>
      </c>
      <c r="E150" s="257" t="s">
        <v>789</v>
      </c>
      <c r="F150" s="258" t="s">
        <v>790</v>
      </c>
      <c r="G150" s="259" t="s">
        <v>723</v>
      </c>
      <c r="H150" s="260">
        <v>1</v>
      </c>
      <c r="I150" s="261"/>
      <c r="J150" s="262">
        <f>ROUND(I150*H150,2)</f>
        <v>0</v>
      </c>
      <c r="K150" s="258" t="s">
        <v>254</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152</v>
      </c>
      <c r="AT150" s="216" t="s">
        <v>250</v>
      </c>
      <c r="AU150" s="216" t="s">
        <v>80</v>
      </c>
      <c r="AY150" s="18" t="s">
        <v>132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140</v>
      </c>
      <c r="BM150" s="216" t="s">
        <v>277</v>
      </c>
    </row>
    <row r="151" s="2" customFormat="1">
      <c r="A151" s="39"/>
      <c r="B151" s="40"/>
      <c r="C151" s="41"/>
      <c r="D151" s="218" t="s">
        <v>141</v>
      </c>
      <c r="E151" s="41"/>
      <c r="F151" s="219" t="s">
        <v>790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141</v>
      </c>
      <c r="AU151" s="18" t="s">
        <v>80</v>
      </c>
    </row>
    <row r="152" s="2" customFormat="1" ht="16.5" customHeight="1">
      <c r="A152" s="39"/>
      <c r="B152" s="40"/>
      <c r="C152" s="256" t="s">
        <v>278</v>
      </c>
      <c r="D152" s="256" t="s">
        <v>250</v>
      </c>
      <c r="E152" s="257" t="s">
        <v>791</v>
      </c>
      <c r="F152" s="258" t="s">
        <v>792</v>
      </c>
      <c r="G152" s="259" t="s">
        <v>723</v>
      </c>
      <c r="H152" s="260">
        <v>5</v>
      </c>
      <c r="I152" s="261"/>
      <c r="J152" s="262">
        <f>ROUND(I152*H152,2)</f>
        <v>0</v>
      </c>
      <c r="K152" s="258" t="s">
        <v>254</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152</v>
      </c>
      <c r="AT152" s="216" t="s">
        <v>250</v>
      </c>
      <c r="AU152" s="216" t="s">
        <v>80</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140</v>
      </c>
      <c r="BM152" s="216" t="s">
        <v>281</v>
      </c>
    </row>
    <row r="153" s="2" customFormat="1">
      <c r="A153" s="39"/>
      <c r="B153" s="40"/>
      <c r="C153" s="41"/>
      <c r="D153" s="218" t="s">
        <v>141</v>
      </c>
      <c r="E153" s="41"/>
      <c r="F153" s="219" t="s">
        <v>792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141</v>
      </c>
      <c r="AU153" s="18" t="s">
        <v>80</v>
      </c>
    </row>
    <row r="154" s="2" customFormat="1" ht="16.5" customHeight="1">
      <c r="A154" s="39"/>
      <c r="B154" s="40"/>
      <c r="C154" s="256" t="s">
        <v>213</v>
      </c>
      <c r="D154" s="256" t="s">
        <v>250</v>
      </c>
      <c r="E154" s="257" t="s">
        <v>793</v>
      </c>
      <c r="F154" s="258" t="s">
        <v>794</v>
      </c>
      <c r="G154" s="259" t="s">
        <v>723</v>
      </c>
      <c r="H154" s="260">
        <v>8</v>
      </c>
      <c r="I154" s="261"/>
      <c r="J154" s="262">
        <f>ROUND(I154*H154,2)</f>
        <v>0</v>
      </c>
      <c r="K154" s="258" t="s">
        <v>254</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152</v>
      </c>
      <c r="AT154" s="216" t="s">
        <v>250</v>
      </c>
      <c r="AU154" s="216" t="s">
        <v>80</v>
      </c>
      <c r="AY154" s="18" t="s">
        <v>132</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140</v>
      </c>
      <c r="BM154" s="216" t="s">
        <v>285</v>
      </c>
    </row>
    <row r="155" s="2" customFormat="1">
      <c r="A155" s="39"/>
      <c r="B155" s="40"/>
      <c r="C155" s="41"/>
      <c r="D155" s="218" t="s">
        <v>141</v>
      </c>
      <c r="E155" s="41"/>
      <c r="F155" s="219" t="s">
        <v>794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141</v>
      </c>
      <c r="AU155" s="18" t="s">
        <v>80</v>
      </c>
    </row>
    <row r="156" s="2" customFormat="1" ht="16.5" customHeight="1">
      <c r="A156" s="39"/>
      <c r="B156" s="40"/>
      <c r="C156" s="256" t="s">
        <v>286</v>
      </c>
      <c r="D156" s="256" t="s">
        <v>250</v>
      </c>
      <c r="E156" s="257" t="s">
        <v>795</v>
      </c>
      <c r="F156" s="258" t="s">
        <v>796</v>
      </c>
      <c r="G156" s="259" t="s">
        <v>723</v>
      </c>
      <c r="H156" s="260">
        <v>18</v>
      </c>
      <c r="I156" s="261"/>
      <c r="J156" s="262">
        <f>ROUND(I156*H156,2)</f>
        <v>0</v>
      </c>
      <c r="K156" s="258" t="s">
        <v>254</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152</v>
      </c>
      <c r="AT156" s="216" t="s">
        <v>250</v>
      </c>
      <c r="AU156" s="216" t="s">
        <v>80</v>
      </c>
      <c r="AY156" s="18" t="s">
        <v>132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140</v>
      </c>
      <c r="BM156" s="216" t="s">
        <v>289</v>
      </c>
    </row>
    <row r="157" s="2" customFormat="1">
      <c r="A157" s="39"/>
      <c r="B157" s="40"/>
      <c r="C157" s="41"/>
      <c r="D157" s="218" t="s">
        <v>141</v>
      </c>
      <c r="E157" s="41"/>
      <c r="F157" s="219" t="s">
        <v>796</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141</v>
      </c>
      <c r="AU157" s="18" t="s">
        <v>80</v>
      </c>
    </row>
    <row r="158" s="2" customFormat="1" ht="16.5" customHeight="1">
      <c r="A158" s="39"/>
      <c r="B158" s="40"/>
      <c r="C158" s="256" t="s">
        <v>218</v>
      </c>
      <c r="D158" s="256" t="s">
        <v>250</v>
      </c>
      <c r="E158" s="257" t="s">
        <v>797</v>
      </c>
      <c r="F158" s="258" t="s">
        <v>798</v>
      </c>
      <c r="G158" s="259" t="s">
        <v>273</v>
      </c>
      <c r="H158" s="260">
        <v>60</v>
      </c>
      <c r="I158" s="261"/>
      <c r="J158" s="262">
        <f>ROUND(I158*H158,2)</f>
        <v>0</v>
      </c>
      <c r="K158" s="258" t="s">
        <v>254</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152</v>
      </c>
      <c r="AT158" s="216" t="s">
        <v>250</v>
      </c>
      <c r="AU158" s="216" t="s">
        <v>80</v>
      </c>
      <c r="AY158" s="18" t="s">
        <v>132</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140</v>
      </c>
      <c r="BM158" s="216" t="s">
        <v>293</v>
      </c>
    </row>
    <row r="159" s="2" customFormat="1">
      <c r="A159" s="39"/>
      <c r="B159" s="40"/>
      <c r="C159" s="41"/>
      <c r="D159" s="218" t="s">
        <v>141</v>
      </c>
      <c r="E159" s="41"/>
      <c r="F159" s="219" t="s">
        <v>798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141</v>
      </c>
      <c r="AU159" s="18" t="s">
        <v>80</v>
      </c>
    </row>
    <row r="160" s="2" customFormat="1" ht="16.5" customHeight="1">
      <c r="A160" s="39"/>
      <c r="B160" s="40"/>
      <c r="C160" s="256" t="s">
        <v>297</v>
      </c>
      <c r="D160" s="256" t="s">
        <v>250</v>
      </c>
      <c r="E160" s="257" t="s">
        <v>799</v>
      </c>
      <c r="F160" s="258" t="s">
        <v>800</v>
      </c>
      <c r="G160" s="259" t="s">
        <v>273</v>
      </c>
      <c r="H160" s="260">
        <v>15</v>
      </c>
      <c r="I160" s="261"/>
      <c r="J160" s="262">
        <f>ROUND(I160*H160,2)</f>
        <v>0</v>
      </c>
      <c r="K160" s="258" t="s">
        <v>254</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152</v>
      </c>
      <c r="AT160" s="216" t="s">
        <v>250</v>
      </c>
      <c r="AU160" s="216" t="s">
        <v>80</v>
      </c>
      <c r="AY160" s="18" t="s">
        <v>132</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140</v>
      </c>
      <c r="BM160" s="216" t="s">
        <v>300</v>
      </c>
    </row>
    <row r="161" s="2" customFormat="1">
      <c r="A161" s="39"/>
      <c r="B161" s="40"/>
      <c r="C161" s="41"/>
      <c r="D161" s="218" t="s">
        <v>141</v>
      </c>
      <c r="E161" s="41"/>
      <c r="F161" s="219" t="s">
        <v>800</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141</v>
      </c>
      <c r="AU161" s="18" t="s">
        <v>80</v>
      </c>
    </row>
    <row r="162" s="2" customFormat="1" ht="16.5" customHeight="1">
      <c r="A162" s="39"/>
      <c r="B162" s="40"/>
      <c r="C162" s="256" t="s">
        <v>222</v>
      </c>
      <c r="D162" s="256" t="s">
        <v>250</v>
      </c>
      <c r="E162" s="257" t="s">
        <v>801</v>
      </c>
      <c r="F162" s="258" t="s">
        <v>802</v>
      </c>
      <c r="G162" s="259" t="s">
        <v>273</v>
      </c>
      <c r="H162" s="260">
        <v>215</v>
      </c>
      <c r="I162" s="261"/>
      <c r="J162" s="262">
        <f>ROUND(I162*H162,2)</f>
        <v>0</v>
      </c>
      <c r="K162" s="258" t="s">
        <v>254</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152</v>
      </c>
      <c r="AT162" s="216" t="s">
        <v>250</v>
      </c>
      <c r="AU162" s="216" t="s">
        <v>80</v>
      </c>
      <c r="AY162" s="18" t="s">
        <v>132</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140</v>
      </c>
      <c r="BM162" s="216" t="s">
        <v>303</v>
      </c>
    </row>
    <row r="163" s="2" customFormat="1">
      <c r="A163" s="39"/>
      <c r="B163" s="40"/>
      <c r="C163" s="41"/>
      <c r="D163" s="218" t="s">
        <v>141</v>
      </c>
      <c r="E163" s="41"/>
      <c r="F163" s="219" t="s">
        <v>802</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141</v>
      </c>
      <c r="AU163" s="18" t="s">
        <v>80</v>
      </c>
    </row>
    <row r="164" s="2" customFormat="1" ht="16.5" customHeight="1">
      <c r="A164" s="39"/>
      <c r="B164" s="40"/>
      <c r="C164" s="256" t="s">
        <v>306</v>
      </c>
      <c r="D164" s="256" t="s">
        <v>250</v>
      </c>
      <c r="E164" s="257" t="s">
        <v>803</v>
      </c>
      <c r="F164" s="258" t="s">
        <v>804</v>
      </c>
      <c r="G164" s="259" t="s">
        <v>723</v>
      </c>
      <c r="H164" s="260">
        <v>1</v>
      </c>
      <c r="I164" s="261"/>
      <c r="J164" s="262">
        <f>ROUND(I164*H164,2)</f>
        <v>0</v>
      </c>
      <c r="K164" s="258" t="s">
        <v>254</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152</v>
      </c>
      <c r="AT164" s="216" t="s">
        <v>250</v>
      </c>
      <c r="AU164" s="216" t="s">
        <v>80</v>
      </c>
      <c r="AY164" s="18" t="s">
        <v>132</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140</v>
      </c>
      <c r="BM164" s="216" t="s">
        <v>309</v>
      </c>
    </row>
    <row r="165" s="2" customFormat="1">
      <c r="A165" s="39"/>
      <c r="B165" s="40"/>
      <c r="C165" s="41"/>
      <c r="D165" s="218" t="s">
        <v>141</v>
      </c>
      <c r="E165" s="41"/>
      <c r="F165" s="219" t="s">
        <v>804</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141</v>
      </c>
      <c r="AU165" s="18" t="s">
        <v>80</v>
      </c>
    </row>
    <row r="166" s="2" customFormat="1">
      <c r="A166" s="39"/>
      <c r="B166" s="40"/>
      <c r="C166" s="41"/>
      <c r="D166" s="218" t="s">
        <v>731</v>
      </c>
      <c r="E166" s="41"/>
      <c r="F166" s="223" t="s">
        <v>805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731</v>
      </c>
      <c r="AU166" s="18" t="s">
        <v>80</v>
      </c>
    </row>
    <row r="167" s="12" customFormat="1" ht="25.92" customHeight="1">
      <c r="A167" s="12"/>
      <c r="B167" s="189"/>
      <c r="C167" s="190"/>
      <c r="D167" s="191" t="s">
        <v>71</v>
      </c>
      <c r="E167" s="192" t="s">
        <v>806</v>
      </c>
      <c r="F167" s="192" t="s">
        <v>807</v>
      </c>
      <c r="G167" s="190"/>
      <c r="H167" s="190"/>
      <c r="I167" s="193"/>
      <c r="J167" s="194">
        <f>BK167</f>
        <v>0</v>
      </c>
      <c r="K167" s="190"/>
      <c r="L167" s="195"/>
      <c r="M167" s="196"/>
      <c r="N167" s="197"/>
      <c r="O167" s="197"/>
      <c r="P167" s="198">
        <f>SUM(P168:P194)</f>
        <v>0</v>
      </c>
      <c r="Q167" s="197"/>
      <c r="R167" s="198">
        <f>SUM(R168:R194)</f>
        <v>0</v>
      </c>
      <c r="S167" s="197"/>
      <c r="T167" s="199">
        <f>SUM(T168:T194)</f>
        <v>0</v>
      </c>
      <c r="U167" s="12"/>
      <c r="V167" s="12"/>
      <c r="W167" s="12"/>
      <c r="X167" s="12"/>
      <c r="Y167" s="12"/>
      <c r="Z167" s="12"/>
      <c r="AA167" s="12"/>
      <c r="AB167" s="12"/>
      <c r="AC167" s="12"/>
      <c r="AD167" s="12"/>
      <c r="AE167" s="12"/>
      <c r="AR167" s="200" t="s">
        <v>80</v>
      </c>
      <c r="AT167" s="201" t="s">
        <v>71</v>
      </c>
      <c r="AU167" s="201" t="s">
        <v>72</v>
      </c>
      <c r="AY167" s="200" t="s">
        <v>132</v>
      </c>
      <c r="BK167" s="202">
        <f>SUM(BK168:BK194)</f>
        <v>0</v>
      </c>
    </row>
    <row r="168" s="2" customFormat="1" ht="16.5" customHeight="1">
      <c r="A168" s="39"/>
      <c r="B168" s="40"/>
      <c r="C168" s="256" t="s">
        <v>227</v>
      </c>
      <c r="D168" s="256" t="s">
        <v>250</v>
      </c>
      <c r="E168" s="257" t="s">
        <v>808</v>
      </c>
      <c r="F168" s="258" t="s">
        <v>809</v>
      </c>
      <c r="G168" s="259" t="s">
        <v>273</v>
      </c>
      <c r="H168" s="260">
        <v>150</v>
      </c>
      <c r="I168" s="261"/>
      <c r="J168" s="262">
        <f>ROUND(I168*H168,2)</f>
        <v>0</v>
      </c>
      <c r="K168" s="258" t="s">
        <v>254</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152</v>
      </c>
      <c r="AT168" s="216" t="s">
        <v>250</v>
      </c>
      <c r="AU168" s="216" t="s">
        <v>80</v>
      </c>
      <c r="AY168" s="18" t="s">
        <v>132</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140</v>
      </c>
      <c r="BM168" s="216" t="s">
        <v>314</v>
      </c>
    </row>
    <row r="169" s="2" customFormat="1">
      <c r="A169" s="39"/>
      <c r="B169" s="40"/>
      <c r="C169" s="41"/>
      <c r="D169" s="218" t="s">
        <v>141</v>
      </c>
      <c r="E169" s="41"/>
      <c r="F169" s="219" t="s">
        <v>809</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141</v>
      </c>
      <c r="AU169" s="18" t="s">
        <v>80</v>
      </c>
    </row>
    <row r="170" s="2" customFormat="1" ht="16.5" customHeight="1">
      <c r="A170" s="39"/>
      <c r="B170" s="40"/>
      <c r="C170" s="256" t="s">
        <v>317</v>
      </c>
      <c r="D170" s="256" t="s">
        <v>250</v>
      </c>
      <c r="E170" s="257" t="s">
        <v>810</v>
      </c>
      <c r="F170" s="258" t="s">
        <v>811</v>
      </c>
      <c r="G170" s="259" t="s">
        <v>273</v>
      </c>
      <c r="H170" s="260">
        <v>15</v>
      </c>
      <c r="I170" s="261"/>
      <c r="J170" s="262">
        <f>ROUND(I170*H170,2)</f>
        <v>0</v>
      </c>
      <c r="K170" s="258" t="s">
        <v>254</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152</v>
      </c>
      <c r="AT170" s="216" t="s">
        <v>250</v>
      </c>
      <c r="AU170" s="216" t="s">
        <v>80</v>
      </c>
      <c r="AY170" s="18" t="s">
        <v>132</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140</v>
      </c>
      <c r="BM170" s="216" t="s">
        <v>320</v>
      </c>
    </row>
    <row r="171" s="2" customFormat="1">
      <c r="A171" s="39"/>
      <c r="B171" s="40"/>
      <c r="C171" s="41"/>
      <c r="D171" s="218" t="s">
        <v>141</v>
      </c>
      <c r="E171" s="41"/>
      <c r="F171" s="219" t="s">
        <v>811</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141</v>
      </c>
      <c r="AU171" s="18" t="s">
        <v>80</v>
      </c>
    </row>
    <row r="172" s="2" customFormat="1" ht="16.5" customHeight="1">
      <c r="A172" s="39"/>
      <c r="B172" s="40"/>
      <c r="C172" s="256" t="s">
        <v>231</v>
      </c>
      <c r="D172" s="256" t="s">
        <v>250</v>
      </c>
      <c r="E172" s="257" t="s">
        <v>812</v>
      </c>
      <c r="F172" s="258" t="s">
        <v>813</v>
      </c>
      <c r="G172" s="259" t="s">
        <v>273</v>
      </c>
      <c r="H172" s="260">
        <v>50</v>
      </c>
      <c r="I172" s="261"/>
      <c r="J172" s="262">
        <f>ROUND(I172*H172,2)</f>
        <v>0</v>
      </c>
      <c r="K172" s="258" t="s">
        <v>254</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152</v>
      </c>
      <c r="AT172" s="216" t="s">
        <v>250</v>
      </c>
      <c r="AU172" s="216" t="s">
        <v>80</v>
      </c>
      <c r="AY172" s="18" t="s">
        <v>132</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140</v>
      </c>
      <c r="BM172" s="216" t="s">
        <v>323</v>
      </c>
    </row>
    <row r="173" s="2" customFormat="1">
      <c r="A173" s="39"/>
      <c r="B173" s="40"/>
      <c r="C173" s="41"/>
      <c r="D173" s="218" t="s">
        <v>141</v>
      </c>
      <c r="E173" s="41"/>
      <c r="F173" s="219" t="s">
        <v>813</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141</v>
      </c>
      <c r="AU173" s="18" t="s">
        <v>80</v>
      </c>
    </row>
    <row r="174" s="2" customFormat="1" ht="16.5" customHeight="1">
      <c r="A174" s="39"/>
      <c r="B174" s="40"/>
      <c r="C174" s="256" t="s">
        <v>327</v>
      </c>
      <c r="D174" s="256" t="s">
        <v>250</v>
      </c>
      <c r="E174" s="257" t="s">
        <v>814</v>
      </c>
      <c r="F174" s="258" t="s">
        <v>815</v>
      </c>
      <c r="G174" s="259" t="s">
        <v>273</v>
      </c>
      <c r="H174" s="260">
        <v>150</v>
      </c>
      <c r="I174" s="261"/>
      <c r="J174" s="262">
        <f>ROUND(I174*H174,2)</f>
        <v>0</v>
      </c>
      <c r="K174" s="258" t="s">
        <v>254</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152</v>
      </c>
      <c r="AT174" s="216" t="s">
        <v>250</v>
      </c>
      <c r="AU174" s="216" t="s">
        <v>80</v>
      </c>
      <c r="AY174" s="18" t="s">
        <v>132</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140</v>
      </c>
      <c r="BM174" s="216" t="s">
        <v>330</v>
      </c>
    </row>
    <row r="175" s="2" customFormat="1">
      <c r="A175" s="39"/>
      <c r="B175" s="40"/>
      <c r="C175" s="41"/>
      <c r="D175" s="218" t="s">
        <v>141</v>
      </c>
      <c r="E175" s="41"/>
      <c r="F175" s="219" t="s">
        <v>815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141</v>
      </c>
      <c r="AU175" s="18" t="s">
        <v>80</v>
      </c>
    </row>
    <row r="176" s="2" customFormat="1" ht="16.5" customHeight="1">
      <c r="A176" s="39"/>
      <c r="B176" s="40"/>
      <c r="C176" s="256" t="s">
        <v>235</v>
      </c>
      <c r="D176" s="256" t="s">
        <v>250</v>
      </c>
      <c r="E176" s="257" t="s">
        <v>816</v>
      </c>
      <c r="F176" s="258" t="s">
        <v>817</v>
      </c>
      <c r="G176" s="259" t="s">
        <v>273</v>
      </c>
      <c r="H176" s="260">
        <v>15</v>
      </c>
      <c r="I176" s="261"/>
      <c r="J176" s="262">
        <f>ROUND(I176*H176,2)</f>
        <v>0</v>
      </c>
      <c r="K176" s="258" t="s">
        <v>254</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152</v>
      </c>
      <c r="AT176" s="216" t="s">
        <v>250</v>
      </c>
      <c r="AU176" s="216" t="s">
        <v>80</v>
      </c>
      <c r="AY176" s="18" t="s">
        <v>132</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140</v>
      </c>
      <c r="BM176" s="216" t="s">
        <v>335</v>
      </c>
    </row>
    <row r="177" s="2" customFormat="1">
      <c r="A177" s="39"/>
      <c r="B177" s="40"/>
      <c r="C177" s="41"/>
      <c r="D177" s="218" t="s">
        <v>141</v>
      </c>
      <c r="E177" s="41"/>
      <c r="F177" s="219" t="s">
        <v>817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141</v>
      </c>
      <c r="AU177" s="18" t="s">
        <v>80</v>
      </c>
    </row>
    <row r="178" s="2" customFormat="1" ht="16.5" customHeight="1">
      <c r="A178" s="39"/>
      <c r="B178" s="40"/>
      <c r="C178" s="256" t="s">
        <v>336</v>
      </c>
      <c r="D178" s="256" t="s">
        <v>250</v>
      </c>
      <c r="E178" s="257" t="s">
        <v>818</v>
      </c>
      <c r="F178" s="258" t="s">
        <v>819</v>
      </c>
      <c r="G178" s="259" t="s">
        <v>273</v>
      </c>
      <c r="H178" s="260">
        <v>20</v>
      </c>
      <c r="I178" s="261"/>
      <c r="J178" s="262">
        <f>ROUND(I178*H178,2)</f>
        <v>0</v>
      </c>
      <c r="K178" s="258" t="s">
        <v>254</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152</v>
      </c>
      <c r="AT178" s="216" t="s">
        <v>250</v>
      </c>
      <c r="AU178" s="216" t="s">
        <v>80</v>
      </c>
      <c r="AY178" s="18" t="s">
        <v>132</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140</v>
      </c>
      <c r="BM178" s="216" t="s">
        <v>339</v>
      </c>
    </row>
    <row r="179" s="2" customFormat="1">
      <c r="A179" s="39"/>
      <c r="B179" s="40"/>
      <c r="C179" s="41"/>
      <c r="D179" s="218" t="s">
        <v>141</v>
      </c>
      <c r="E179" s="41"/>
      <c r="F179" s="219" t="s">
        <v>819</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141</v>
      </c>
      <c r="AU179" s="18" t="s">
        <v>80</v>
      </c>
    </row>
    <row r="180" s="2" customFormat="1" ht="16.5" customHeight="1">
      <c r="A180" s="39"/>
      <c r="B180" s="40"/>
      <c r="C180" s="256" t="s">
        <v>244</v>
      </c>
      <c r="D180" s="256" t="s">
        <v>250</v>
      </c>
      <c r="E180" s="257" t="s">
        <v>820</v>
      </c>
      <c r="F180" s="258" t="s">
        <v>821</v>
      </c>
      <c r="G180" s="259" t="s">
        <v>273</v>
      </c>
      <c r="H180" s="260">
        <v>60</v>
      </c>
      <c r="I180" s="261"/>
      <c r="J180" s="262">
        <f>ROUND(I180*H180,2)</f>
        <v>0</v>
      </c>
      <c r="K180" s="258" t="s">
        <v>254</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152</v>
      </c>
      <c r="AT180" s="216" t="s">
        <v>250</v>
      </c>
      <c r="AU180" s="216" t="s">
        <v>80</v>
      </c>
      <c r="AY180" s="18" t="s">
        <v>132</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140</v>
      </c>
      <c r="BM180" s="216" t="s">
        <v>342</v>
      </c>
    </row>
    <row r="181" s="2" customFormat="1">
      <c r="A181" s="39"/>
      <c r="B181" s="40"/>
      <c r="C181" s="41"/>
      <c r="D181" s="218" t="s">
        <v>141</v>
      </c>
      <c r="E181" s="41"/>
      <c r="F181" s="219" t="s">
        <v>821</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141</v>
      </c>
      <c r="AU181" s="18" t="s">
        <v>80</v>
      </c>
    </row>
    <row r="182" s="2" customFormat="1" ht="16.5" customHeight="1">
      <c r="A182" s="39"/>
      <c r="B182" s="40"/>
      <c r="C182" s="256" t="s">
        <v>344</v>
      </c>
      <c r="D182" s="256" t="s">
        <v>250</v>
      </c>
      <c r="E182" s="257" t="s">
        <v>822</v>
      </c>
      <c r="F182" s="258" t="s">
        <v>823</v>
      </c>
      <c r="G182" s="259" t="s">
        <v>273</v>
      </c>
      <c r="H182" s="260">
        <v>120</v>
      </c>
      <c r="I182" s="261"/>
      <c r="J182" s="262">
        <f>ROUND(I182*H182,2)</f>
        <v>0</v>
      </c>
      <c r="K182" s="258" t="s">
        <v>254</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250</v>
      </c>
      <c r="AU182" s="216" t="s">
        <v>80</v>
      </c>
      <c r="AY182" s="18" t="s">
        <v>132</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140</v>
      </c>
      <c r="BM182" s="216" t="s">
        <v>347</v>
      </c>
    </row>
    <row r="183" s="2" customFormat="1">
      <c r="A183" s="39"/>
      <c r="B183" s="40"/>
      <c r="C183" s="41"/>
      <c r="D183" s="218" t="s">
        <v>141</v>
      </c>
      <c r="E183" s="41"/>
      <c r="F183" s="219" t="s">
        <v>823</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141</v>
      </c>
      <c r="AU183" s="18" t="s">
        <v>80</v>
      </c>
    </row>
    <row r="184" s="2" customFormat="1" ht="16.5" customHeight="1">
      <c r="A184" s="39"/>
      <c r="B184" s="40"/>
      <c r="C184" s="256" t="s">
        <v>248</v>
      </c>
      <c r="D184" s="256" t="s">
        <v>250</v>
      </c>
      <c r="E184" s="257" t="s">
        <v>824</v>
      </c>
      <c r="F184" s="258" t="s">
        <v>825</v>
      </c>
      <c r="G184" s="259" t="s">
        <v>273</v>
      </c>
      <c r="H184" s="260">
        <v>60</v>
      </c>
      <c r="I184" s="261"/>
      <c r="J184" s="262">
        <f>ROUND(I184*H184,2)</f>
        <v>0</v>
      </c>
      <c r="K184" s="258" t="s">
        <v>254</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152</v>
      </c>
      <c r="AT184" s="216" t="s">
        <v>250</v>
      </c>
      <c r="AU184" s="216" t="s">
        <v>80</v>
      </c>
      <c r="AY184" s="18" t="s">
        <v>132</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140</v>
      </c>
      <c r="BM184" s="216" t="s">
        <v>350</v>
      </c>
    </row>
    <row r="185" s="2" customFormat="1">
      <c r="A185" s="39"/>
      <c r="B185" s="40"/>
      <c r="C185" s="41"/>
      <c r="D185" s="218" t="s">
        <v>141</v>
      </c>
      <c r="E185" s="41"/>
      <c r="F185" s="219" t="s">
        <v>825</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141</v>
      </c>
      <c r="AU185" s="18" t="s">
        <v>80</v>
      </c>
    </row>
    <row r="186" s="2" customFormat="1" ht="16.5" customHeight="1">
      <c r="A186" s="39"/>
      <c r="B186" s="40"/>
      <c r="C186" s="256" t="s">
        <v>351</v>
      </c>
      <c r="D186" s="256" t="s">
        <v>250</v>
      </c>
      <c r="E186" s="257" t="s">
        <v>826</v>
      </c>
      <c r="F186" s="258" t="s">
        <v>827</v>
      </c>
      <c r="G186" s="259" t="s">
        <v>273</v>
      </c>
      <c r="H186" s="260">
        <v>70</v>
      </c>
      <c r="I186" s="261"/>
      <c r="J186" s="262">
        <f>ROUND(I186*H186,2)</f>
        <v>0</v>
      </c>
      <c r="K186" s="258" t="s">
        <v>254</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152</v>
      </c>
      <c r="AT186" s="216" t="s">
        <v>250</v>
      </c>
      <c r="AU186" s="216" t="s">
        <v>80</v>
      </c>
      <c r="AY186" s="18" t="s">
        <v>132</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140</v>
      </c>
      <c r="BM186" s="216" t="s">
        <v>354</v>
      </c>
    </row>
    <row r="187" s="2" customFormat="1">
      <c r="A187" s="39"/>
      <c r="B187" s="40"/>
      <c r="C187" s="41"/>
      <c r="D187" s="218" t="s">
        <v>141</v>
      </c>
      <c r="E187" s="41"/>
      <c r="F187" s="219" t="s">
        <v>827</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141</v>
      </c>
      <c r="AU187" s="18" t="s">
        <v>80</v>
      </c>
    </row>
    <row r="188" s="2" customFormat="1" ht="16.5" customHeight="1">
      <c r="A188" s="39"/>
      <c r="B188" s="40"/>
      <c r="C188" s="256" t="s">
        <v>255</v>
      </c>
      <c r="D188" s="256" t="s">
        <v>250</v>
      </c>
      <c r="E188" s="257" t="s">
        <v>828</v>
      </c>
      <c r="F188" s="258" t="s">
        <v>829</v>
      </c>
      <c r="G188" s="259" t="s">
        <v>273</v>
      </c>
      <c r="H188" s="260">
        <v>15</v>
      </c>
      <c r="I188" s="261"/>
      <c r="J188" s="262">
        <f>ROUND(I188*H188,2)</f>
        <v>0</v>
      </c>
      <c r="K188" s="258" t="s">
        <v>254</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250</v>
      </c>
      <c r="AU188" s="216" t="s">
        <v>80</v>
      </c>
      <c r="AY188" s="18" t="s">
        <v>132</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140</v>
      </c>
      <c r="BM188" s="216" t="s">
        <v>357</v>
      </c>
    </row>
    <row r="189" s="2" customFormat="1">
      <c r="A189" s="39"/>
      <c r="B189" s="40"/>
      <c r="C189" s="41"/>
      <c r="D189" s="218" t="s">
        <v>141</v>
      </c>
      <c r="E189" s="41"/>
      <c r="F189" s="219" t="s">
        <v>829</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141</v>
      </c>
      <c r="AU189" s="18" t="s">
        <v>80</v>
      </c>
    </row>
    <row r="190" s="2" customFormat="1" ht="16.5" customHeight="1">
      <c r="A190" s="39"/>
      <c r="B190" s="40"/>
      <c r="C190" s="256" t="s">
        <v>358</v>
      </c>
      <c r="D190" s="256" t="s">
        <v>250</v>
      </c>
      <c r="E190" s="257" t="s">
        <v>830</v>
      </c>
      <c r="F190" s="258" t="s">
        <v>831</v>
      </c>
      <c r="G190" s="259" t="s">
        <v>273</v>
      </c>
      <c r="H190" s="260">
        <v>215</v>
      </c>
      <c r="I190" s="261"/>
      <c r="J190" s="262">
        <f>ROUND(I190*H190,2)</f>
        <v>0</v>
      </c>
      <c r="K190" s="258" t="s">
        <v>254</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152</v>
      </c>
      <c r="AT190" s="216" t="s">
        <v>250</v>
      </c>
      <c r="AU190" s="216" t="s">
        <v>80</v>
      </c>
      <c r="AY190" s="18" t="s">
        <v>132</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140</v>
      </c>
      <c r="BM190" s="216" t="s">
        <v>361</v>
      </c>
    </row>
    <row r="191" s="2" customFormat="1">
      <c r="A191" s="39"/>
      <c r="B191" s="40"/>
      <c r="C191" s="41"/>
      <c r="D191" s="218" t="s">
        <v>141</v>
      </c>
      <c r="E191" s="41"/>
      <c r="F191" s="219" t="s">
        <v>831</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141</v>
      </c>
      <c r="AU191" s="18" t="s">
        <v>80</v>
      </c>
    </row>
    <row r="192" s="2" customFormat="1" ht="16.5" customHeight="1">
      <c r="A192" s="39"/>
      <c r="B192" s="40"/>
      <c r="C192" s="256" t="s">
        <v>259</v>
      </c>
      <c r="D192" s="256" t="s">
        <v>250</v>
      </c>
      <c r="E192" s="257" t="s">
        <v>832</v>
      </c>
      <c r="F192" s="258" t="s">
        <v>833</v>
      </c>
      <c r="G192" s="259" t="s">
        <v>273</v>
      </c>
      <c r="H192" s="260">
        <v>30</v>
      </c>
      <c r="I192" s="261"/>
      <c r="J192" s="262">
        <f>ROUND(I192*H192,2)</f>
        <v>0</v>
      </c>
      <c r="K192" s="258" t="s">
        <v>254</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250</v>
      </c>
      <c r="AU192" s="216" t="s">
        <v>80</v>
      </c>
      <c r="AY192" s="18" t="s">
        <v>132</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140</v>
      </c>
      <c r="BM192" s="216" t="s">
        <v>364</v>
      </c>
    </row>
    <row r="193" s="2" customFormat="1">
      <c r="A193" s="39"/>
      <c r="B193" s="40"/>
      <c r="C193" s="41"/>
      <c r="D193" s="218" t="s">
        <v>141</v>
      </c>
      <c r="E193" s="41"/>
      <c r="F193" s="219" t="s">
        <v>833</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141</v>
      </c>
      <c r="AU193" s="18" t="s">
        <v>80</v>
      </c>
    </row>
    <row r="194" s="2" customFormat="1">
      <c r="A194" s="39"/>
      <c r="B194" s="40"/>
      <c r="C194" s="41"/>
      <c r="D194" s="218" t="s">
        <v>731</v>
      </c>
      <c r="E194" s="41"/>
      <c r="F194" s="223" t="s">
        <v>805</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731</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KT5JqCp+kx+qR1ONluveMd/XXj+4c83+b8G3JpjgBVqy0viEpuXWJ31VBgNQRfXouVk5qaZ29Zv8Je7F87iphQ==" hashValue="9kwGT07Z7CZA5GX5MfjI52YIx1RD2FxSYJEKzG98oBO8LTIaakjWukwzg0E2gb+3BG+w/QoVY9IK41+I/EbBhQ=="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1.3</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834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ROUND((SUM(BE82:BE109)),  2)</f>
        <v>0</v>
      </c>
      <c r="G33" s="39"/>
      <c r="H33" s="39"/>
      <c r="I33" s="149">
        <v>0.20999999999999999</v>
      </c>
      <c r="J33" s="148">
        <f>ROUND(((SUM(BE82:BE109))*I33),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ROUND((SUM(BF82:BF109)),  2)</f>
        <v>0</v>
      </c>
      <c r="G34" s="39"/>
      <c r="H34" s="39"/>
      <c r="I34" s="149">
        <v>0.14999999999999999</v>
      </c>
      <c r="J34" s="148">
        <f>ROUND(((SUM(BF82:BF109))*I34),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07.3-d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835</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836</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837</v>
      </c>
      <c r="E62" s="175"/>
      <c r="F62" s="175"/>
      <c r="G62" s="175"/>
      <c r="H62" s="175"/>
      <c r="I62" s="175"/>
      <c r="J62" s="176">
        <f>J103</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117</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1.3</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07.3-d - AV technika stínící technika</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118</v>
      </c>
      <c r="D81" s="181" t="s">
        <v>57</v>
      </c>
      <c r="E81" s="181" t="s">
        <v>53</v>
      </c>
      <c r="F81" s="181" t="s">
        <v>54</v>
      </c>
      <c r="G81" s="181" t="s">
        <v>119</v>
      </c>
      <c r="H81" s="181" t="s">
        <v>120</v>
      </c>
      <c r="I81" s="181" t="s">
        <v>121</v>
      </c>
      <c r="J81" s="181" t="s">
        <v>100</v>
      </c>
      <c r="K81" s="182" t="s">
        <v>122</v>
      </c>
      <c r="L81" s="183"/>
      <c r="M81" s="93" t="s">
        <v>19</v>
      </c>
      <c r="N81" s="94" t="s">
        <v>42</v>
      </c>
      <c r="O81" s="94" t="s">
        <v>123</v>
      </c>
      <c r="P81" s="94" t="s">
        <v>124</v>
      </c>
      <c r="Q81" s="94" t="s">
        <v>125</v>
      </c>
      <c r="R81" s="94" t="s">
        <v>126</v>
      </c>
      <c r="S81" s="94" t="s">
        <v>127</v>
      </c>
      <c r="T81" s="95" t="s">
        <v>128</v>
      </c>
      <c r="U81" s="178"/>
      <c r="V81" s="178"/>
      <c r="W81" s="178"/>
      <c r="X81" s="178"/>
      <c r="Y81" s="178"/>
      <c r="Z81" s="178"/>
      <c r="AA81" s="178"/>
      <c r="AB81" s="178"/>
      <c r="AC81" s="178"/>
      <c r="AD81" s="178"/>
      <c r="AE81" s="178"/>
    </row>
    <row r="82" s="2" customFormat="1" ht="22.8" customHeight="1">
      <c r="A82" s="39"/>
      <c r="B82" s="40"/>
      <c r="C82" s="100" t="s">
        <v>129</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838</v>
      </c>
      <c r="F83" s="192" t="s">
        <v>839</v>
      </c>
      <c r="G83" s="190"/>
      <c r="H83" s="190"/>
      <c r="I83" s="193"/>
      <c r="J83" s="194">
        <f>BK83</f>
        <v>0</v>
      </c>
      <c r="K83" s="190"/>
      <c r="L83" s="195"/>
      <c r="M83" s="196"/>
      <c r="N83" s="197"/>
      <c r="O83" s="197"/>
      <c r="P83" s="198">
        <f>P84+P103</f>
        <v>0</v>
      </c>
      <c r="Q83" s="197"/>
      <c r="R83" s="198">
        <f>R84+R103</f>
        <v>0</v>
      </c>
      <c r="S83" s="197"/>
      <c r="T83" s="199">
        <f>T84+T103</f>
        <v>0</v>
      </c>
      <c r="U83" s="12"/>
      <c r="V83" s="12"/>
      <c r="W83" s="12"/>
      <c r="X83" s="12"/>
      <c r="Y83" s="12"/>
      <c r="Z83" s="12"/>
      <c r="AA83" s="12"/>
      <c r="AB83" s="12"/>
      <c r="AC83" s="12"/>
      <c r="AD83" s="12"/>
      <c r="AE83" s="12"/>
      <c r="AR83" s="200" t="s">
        <v>80</v>
      </c>
      <c r="AT83" s="201" t="s">
        <v>71</v>
      </c>
      <c r="AU83" s="201" t="s">
        <v>72</v>
      </c>
      <c r="AY83" s="200" t="s">
        <v>132</v>
      </c>
      <c r="BK83" s="202">
        <f>BK84+BK103</f>
        <v>0</v>
      </c>
    </row>
    <row r="84" s="12" customFormat="1" ht="22.8" customHeight="1">
      <c r="A84" s="12"/>
      <c r="B84" s="189"/>
      <c r="C84" s="190"/>
      <c r="D84" s="191" t="s">
        <v>71</v>
      </c>
      <c r="E84" s="203" t="s">
        <v>620</v>
      </c>
      <c r="F84" s="203" t="s">
        <v>840</v>
      </c>
      <c r="G84" s="190"/>
      <c r="H84" s="190"/>
      <c r="I84" s="193"/>
      <c r="J84" s="204">
        <f>BK84</f>
        <v>0</v>
      </c>
      <c r="K84" s="190"/>
      <c r="L84" s="195"/>
      <c r="M84" s="196"/>
      <c r="N84" s="197"/>
      <c r="O84" s="197"/>
      <c r="P84" s="198">
        <f>SUM(P85:P102)</f>
        <v>0</v>
      </c>
      <c r="Q84" s="197"/>
      <c r="R84" s="198">
        <f>SUM(R85:R102)</f>
        <v>0</v>
      </c>
      <c r="S84" s="197"/>
      <c r="T84" s="199">
        <f>SUM(T85:T102)</f>
        <v>0</v>
      </c>
      <c r="U84" s="12"/>
      <c r="V84" s="12"/>
      <c r="W84" s="12"/>
      <c r="X84" s="12"/>
      <c r="Y84" s="12"/>
      <c r="Z84" s="12"/>
      <c r="AA84" s="12"/>
      <c r="AB84" s="12"/>
      <c r="AC84" s="12"/>
      <c r="AD84" s="12"/>
      <c r="AE84" s="12"/>
      <c r="AR84" s="200" t="s">
        <v>82</v>
      </c>
      <c r="AT84" s="201" t="s">
        <v>71</v>
      </c>
      <c r="AU84" s="201" t="s">
        <v>80</v>
      </c>
      <c r="AY84" s="200" t="s">
        <v>132</v>
      </c>
      <c r="BK84" s="202">
        <f>SUM(BK85:BK102)</f>
        <v>0</v>
      </c>
    </row>
    <row r="85" s="2" customFormat="1" ht="21.75" customHeight="1">
      <c r="A85" s="39"/>
      <c r="B85" s="40"/>
      <c r="C85" s="205" t="s">
        <v>80</v>
      </c>
      <c r="D85" s="205" t="s">
        <v>135</v>
      </c>
      <c r="E85" s="206" t="s">
        <v>841</v>
      </c>
      <c r="F85" s="207" t="s">
        <v>842</v>
      </c>
      <c r="G85" s="208" t="s">
        <v>273</v>
      </c>
      <c r="H85" s="209">
        <v>120</v>
      </c>
      <c r="I85" s="210"/>
      <c r="J85" s="211">
        <f>ROUND(I85*H85,2)</f>
        <v>0</v>
      </c>
      <c r="K85" s="207" t="s">
        <v>139</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173</v>
      </c>
      <c r="AT85" s="216" t="s">
        <v>135</v>
      </c>
      <c r="AU85" s="216" t="s">
        <v>82</v>
      </c>
      <c r="AY85" s="18" t="s">
        <v>132</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173</v>
      </c>
      <c r="BM85" s="216" t="s">
        <v>82</v>
      </c>
    </row>
    <row r="86" s="2" customFormat="1">
      <c r="A86" s="39"/>
      <c r="B86" s="40"/>
      <c r="C86" s="41"/>
      <c r="D86" s="218" t="s">
        <v>141</v>
      </c>
      <c r="E86" s="41"/>
      <c r="F86" s="219" t="s">
        <v>842</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141</v>
      </c>
      <c r="AU86" s="18" t="s">
        <v>82</v>
      </c>
    </row>
    <row r="87" s="2" customFormat="1" ht="21.75" customHeight="1">
      <c r="A87" s="39"/>
      <c r="B87" s="40"/>
      <c r="C87" s="256" t="s">
        <v>82</v>
      </c>
      <c r="D87" s="256" t="s">
        <v>250</v>
      </c>
      <c r="E87" s="257" t="s">
        <v>843</v>
      </c>
      <c r="F87" s="258" t="s">
        <v>844</v>
      </c>
      <c r="G87" s="259" t="s">
        <v>273</v>
      </c>
      <c r="H87" s="260">
        <v>120</v>
      </c>
      <c r="I87" s="261"/>
      <c r="J87" s="262">
        <f>ROUND(I87*H87,2)</f>
        <v>0</v>
      </c>
      <c r="K87" s="258" t="s">
        <v>254</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213</v>
      </c>
      <c r="AT87" s="216" t="s">
        <v>250</v>
      </c>
      <c r="AU87" s="216" t="s">
        <v>82</v>
      </c>
      <c r="AY87" s="18" t="s">
        <v>132</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173</v>
      </c>
      <c r="BM87" s="216" t="s">
        <v>140</v>
      </c>
    </row>
    <row r="88" s="2" customFormat="1">
      <c r="A88" s="39"/>
      <c r="B88" s="40"/>
      <c r="C88" s="41"/>
      <c r="D88" s="218" t="s">
        <v>141</v>
      </c>
      <c r="E88" s="41"/>
      <c r="F88" s="219" t="s">
        <v>844</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141</v>
      </c>
      <c r="AU88" s="18" t="s">
        <v>82</v>
      </c>
    </row>
    <row r="89" s="2" customFormat="1" ht="21.75" customHeight="1">
      <c r="A89" s="39"/>
      <c r="B89" s="40"/>
      <c r="C89" s="205" t="s">
        <v>146</v>
      </c>
      <c r="D89" s="205" t="s">
        <v>135</v>
      </c>
      <c r="E89" s="206" t="s">
        <v>841</v>
      </c>
      <c r="F89" s="207" t="s">
        <v>842</v>
      </c>
      <c r="G89" s="208" t="s">
        <v>273</v>
      </c>
      <c r="H89" s="209">
        <v>120</v>
      </c>
      <c r="I89" s="210"/>
      <c r="J89" s="211">
        <f>ROUND(I89*H89,2)</f>
        <v>0</v>
      </c>
      <c r="K89" s="207" t="s">
        <v>139</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173</v>
      </c>
      <c r="AT89" s="216" t="s">
        <v>135</v>
      </c>
      <c r="AU89" s="216" t="s">
        <v>82</v>
      </c>
      <c r="AY89" s="18" t="s">
        <v>132</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173</v>
      </c>
      <c r="BM89" s="216" t="s">
        <v>133</v>
      </c>
    </row>
    <row r="90" s="2" customFormat="1">
      <c r="A90" s="39"/>
      <c r="B90" s="40"/>
      <c r="C90" s="41"/>
      <c r="D90" s="218" t="s">
        <v>141</v>
      </c>
      <c r="E90" s="41"/>
      <c r="F90" s="219" t="s">
        <v>842</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141</v>
      </c>
      <c r="AU90" s="18" t="s">
        <v>82</v>
      </c>
    </row>
    <row r="91" s="2" customFormat="1" ht="21.75" customHeight="1">
      <c r="A91" s="39"/>
      <c r="B91" s="40"/>
      <c r="C91" s="256" t="s">
        <v>140</v>
      </c>
      <c r="D91" s="256" t="s">
        <v>250</v>
      </c>
      <c r="E91" s="257" t="s">
        <v>845</v>
      </c>
      <c r="F91" s="258" t="s">
        <v>846</v>
      </c>
      <c r="G91" s="259" t="s">
        <v>273</v>
      </c>
      <c r="H91" s="260">
        <v>120</v>
      </c>
      <c r="I91" s="261"/>
      <c r="J91" s="262">
        <f>ROUND(I91*H91,2)</f>
        <v>0</v>
      </c>
      <c r="K91" s="258" t="s">
        <v>254</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213</v>
      </c>
      <c r="AT91" s="216" t="s">
        <v>250</v>
      </c>
      <c r="AU91" s="216" t="s">
        <v>82</v>
      </c>
      <c r="AY91" s="18" t="s">
        <v>132</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173</v>
      </c>
      <c r="BM91" s="216" t="s">
        <v>152</v>
      </c>
    </row>
    <row r="92" s="2" customFormat="1">
      <c r="A92" s="39"/>
      <c r="B92" s="40"/>
      <c r="C92" s="41"/>
      <c r="D92" s="218" t="s">
        <v>141</v>
      </c>
      <c r="E92" s="41"/>
      <c r="F92" s="219" t="s">
        <v>846</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141</v>
      </c>
      <c r="AU92" s="18" t="s">
        <v>82</v>
      </c>
    </row>
    <row r="93" s="2" customFormat="1" ht="21.75" customHeight="1">
      <c r="A93" s="39"/>
      <c r="B93" s="40"/>
      <c r="C93" s="205" t="s">
        <v>153</v>
      </c>
      <c r="D93" s="205" t="s">
        <v>135</v>
      </c>
      <c r="E93" s="206" t="s">
        <v>847</v>
      </c>
      <c r="F93" s="207" t="s">
        <v>848</v>
      </c>
      <c r="G93" s="208" t="s">
        <v>253</v>
      </c>
      <c r="H93" s="209">
        <v>28</v>
      </c>
      <c r="I93" s="210"/>
      <c r="J93" s="211">
        <f>ROUND(I93*H93,2)</f>
        <v>0</v>
      </c>
      <c r="K93" s="207" t="s">
        <v>254</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173</v>
      </c>
      <c r="AT93" s="216" t="s">
        <v>135</v>
      </c>
      <c r="AU93" s="216" t="s">
        <v>82</v>
      </c>
      <c r="AY93" s="18" t="s">
        <v>132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173</v>
      </c>
      <c r="BM93" s="216" t="s">
        <v>156</v>
      </c>
    </row>
    <row r="94" s="2" customFormat="1">
      <c r="A94" s="39"/>
      <c r="B94" s="40"/>
      <c r="C94" s="41"/>
      <c r="D94" s="218" t="s">
        <v>141</v>
      </c>
      <c r="E94" s="41"/>
      <c r="F94" s="219" t="s">
        <v>848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141</v>
      </c>
      <c r="AU94" s="18" t="s">
        <v>82</v>
      </c>
    </row>
    <row r="95" s="2" customFormat="1" ht="16.5" customHeight="1">
      <c r="A95" s="39"/>
      <c r="B95" s="40"/>
      <c r="C95" s="256" t="s">
        <v>133</v>
      </c>
      <c r="D95" s="256" t="s">
        <v>250</v>
      </c>
      <c r="E95" s="257" t="s">
        <v>849</v>
      </c>
      <c r="F95" s="258" t="s">
        <v>850</v>
      </c>
      <c r="G95" s="259" t="s">
        <v>253</v>
      </c>
      <c r="H95" s="260">
        <v>14</v>
      </c>
      <c r="I95" s="261"/>
      <c r="J95" s="262">
        <f>ROUND(I95*H95,2)</f>
        <v>0</v>
      </c>
      <c r="K95" s="258" t="s">
        <v>254</v>
      </c>
      <c r="L95" s="263"/>
      <c r="M95" s="264" t="s">
        <v>19</v>
      </c>
      <c r="N95" s="265"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213</v>
      </c>
      <c r="AT95" s="216" t="s">
        <v>250</v>
      </c>
      <c r="AU95" s="216" t="s">
        <v>82</v>
      </c>
      <c r="AY95" s="18" t="s">
        <v>132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173</v>
      </c>
      <c r="BM95" s="216" t="s">
        <v>160</v>
      </c>
    </row>
    <row r="96" s="2" customFormat="1">
      <c r="A96" s="39"/>
      <c r="B96" s="40"/>
      <c r="C96" s="41"/>
      <c r="D96" s="218" t="s">
        <v>141</v>
      </c>
      <c r="E96" s="41"/>
      <c r="F96" s="219" t="s">
        <v>850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141</v>
      </c>
      <c r="AU96" s="18" t="s">
        <v>82</v>
      </c>
    </row>
    <row r="97" s="2" customFormat="1" ht="16.5" customHeight="1">
      <c r="A97" s="39"/>
      <c r="B97" s="40"/>
      <c r="C97" s="256" t="s">
        <v>167</v>
      </c>
      <c r="D97" s="256" t="s">
        <v>250</v>
      </c>
      <c r="E97" s="257" t="s">
        <v>851</v>
      </c>
      <c r="F97" s="258" t="s">
        <v>852</v>
      </c>
      <c r="G97" s="259" t="s">
        <v>253</v>
      </c>
      <c r="H97" s="260">
        <v>14</v>
      </c>
      <c r="I97" s="261"/>
      <c r="J97" s="262">
        <f>ROUND(I97*H97,2)</f>
        <v>0</v>
      </c>
      <c r="K97" s="258" t="s">
        <v>254</v>
      </c>
      <c r="L97" s="263"/>
      <c r="M97" s="264" t="s">
        <v>19</v>
      </c>
      <c r="N97" s="265"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213</v>
      </c>
      <c r="AT97" s="216" t="s">
        <v>250</v>
      </c>
      <c r="AU97" s="216" t="s">
        <v>82</v>
      </c>
      <c r="AY97" s="18" t="s">
        <v>132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173</v>
      </c>
      <c r="BM97" s="216" t="s">
        <v>170</v>
      </c>
    </row>
    <row r="98" s="2" customFormat="1">
      <c r="A98" s="39"/>
      <c r="B98" s="40"/>
      <c r="C98" s="41"/>
      <c r="D98" s="218" t="s">
        <v>141</v>
      </c>
      <c r="E98" s="41"/>
      <c r="F98" s="219" t="s">
        <v>852</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141</v>
      </c>
      <c r="AU98" s="18" t="s">
        <v>82</v>
      </c>
    </row>
    <row r="99" s="2" customFormat="1" ht="24.15" customHeight="1">
      <c r="A99" s="39"/>
      <c r="B99" s="40"/>
      <c r="C99" s="205" t="s">
        <v>152</v>
      </c>
      <c r="D99" s="205" t="s">
        <v>135</v>
      </c>
      <c r="E99" s="206" t="s">
        <v>853</v>
      </c>
      <c r="F99" s="207" t="s">
        <v>854</v>
      </c>
      <c r="G99" s="208" t="s">
        <v>273</v>
      </c>
      <c r="H99" s="209">
        <v>22</v>
      </c>
      <c r="I99" s="210"/>
      <c r="J99" s="211">
        <f>ROUND(I99*H99,2)</f>
        <v>0</v>
      </c>
      <c r="K99" s="207" t="s">
        <v>139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173</v>
      </c>
      <c r="AT99" s="216" t="s">
        <v>135</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173</v>
      </c>
      <c r="BM99" s="216" t="s">
        <v>173</v>
      </c>
    </row>
    <row r="100" s="2" customFormat="1">
      <c r="A100" s="39"/>
      <c r="B100" s="40"/>
      <c r="C100" s="41"/>
      <c r="D100" s="218" t="s">
        <v>141</v>
      </c>
      <c r="E100" s="41"/>
      <c r="F100" s="219" t="s">
        <v>854</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141</v>
      </c>
      <c r="AU100" s="18" t="s">
        <v>82</v>
      </c>
    </row>
    <row r="101" s="2" customFormat="1" ht="24.15" customHeight="1">
      <c r="A101" s="39"/>
      <c r="B101" s="40"/>
      <c r="C101" s="256" t="s">
        <v>174</v>
      </c>
      <c r="D101" s="256" t="s">
        <v>250</v>
      </c>
      <c r="E101" s="257" t="s">
        <v>855</v>
      </c>
      <c r="F101" s="258" t="s">
        <v>856</v>
      </c>
      <c r="G101" s="259" t="s">
        <v>273</v>
      </c>
      <c r="H101" s="260">
        <v>22</v>
      </c>
      <c r="I101" s="261"/>
      <c r="J101" s="262">
        <f>ROUND(I101*H101,2)</f>
        <v>0</v>
      </c>
      <c r="K101" s="258" t="s">
        <v>254</v>
      </c>
      <c r="L101" s="263"/>
      <c r="M101" s="264" t="s">
        <v>19</v>
      </c>
      <c r="N101" s="265"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213</v>
      </c>
      <c r="AT101" s="216" t="s">
        <v>250</v>
      </c>
      <c r="AU101" s="216" t="s">
        <v>82</v>
      </c>
      <c r="AY101" s="18" t="s">
        <v>132</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173</v>
      </c>
      <c r="BM101" s="216" t="s">
        <v>177</v>
      </c>
    </row>
    <row r="102" s="2" customFormat="1">
      <c r="A102" s="39"/>
      <c r="B102" s="40"/>
      <c r="C102" s="41"/>
      <c r="D102" s="218" t="s">
        <v>141</v>
      </c>
      <c r="E102" s="41"/>
      <c r="F102" s="219" t="s">
        <v>856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141</v>
      </c>
      <c r="AU102" s="18" t="s">
        <v>82</v>
      </c>
    </row>
    <row r="103" s="12" customFormat="1" ht="22.8" customHeight="1">
      <c r="A103" s="12"/>
      <c r="B103" s="189"/>
      <c r="C103" s="190"/>
      <c r="D103" s="191" t="s">
        <v>71</v>
      </c>
      <c r="E103" s="203" t="s">
        <v>806</v>
      </c>
      <c r="F103" s="203" t="s">
        <v>857</v>
      </c>
      <c r="G103" s="190"/>
      <c r="H103" s="190"/>
      <c r="I103" s="193"/>
      <c r="J103" s="204">
        <f>BK103</f>
        <v>0</v>
      </c>
      <c r="K103" s="190"/>
      <c r="L103" s="195"/>
      <c r="M103" s="196"/>
      <c r="N103" s="197"/>
      <c r="O103" s="197"/>
      <c r="P103" s="198">
        <f>SUM(P104:P109)</f>
        <v>0</v>
      </c>
      <c r="Q103" s="197"/>
      <c r="R103" s="198">
        <f>SUM(R104:R109)</f>
        <v>0</v>
      </c>
      <c r="S103" s="197"/>
      <c r="T103" s="199">
        <f>SUM(T104:T109)</f>
        <v>0</v>
      </c>
      <c r="U103" s="12"/>
      <c r="V103" s="12"/>
      <c r="W103" s="12"/>
      <c r="X103" s="12"/>
      <c r="Y103" s="12"/>
      <c r="Z103" s="12"/>
      <c r="AA103" s="12"/>
      <c r="AB103" s="12"/>
      <c r="AC103" s="12"/>
      <c r="AD103" s="12"/>
      <c r="AE103" s="12"/>
      <c r="AR103" s="200" t="s">
        <v>80</v>
      </c>
      <c r="AT103" s="201" t="s">
        <v>71</v>
      </c>
      <c r="AU103" s="201" t="s">
        <v>80</v>
      </c>
      <c r="AY103" s="200" t="s">
        <v>132</v>
      </c>
      <c r="BK103" s="202">
        <f>SUM(BK104:BK109)</f>
        <v>0</v>
      </c>
    </row>
    <row r="104" s="2" customFormat="1" ht="37.8" customHeight="1">
      <c r="A104" s="39"/>
      <c r="B104" s="40"/>
      <c r="C104" s="205" t="s">
        <v>156</v>
      </c>
      <c r="D104" s="205" t="s">
        <v>135</v>
      </c>
      <c r="E104" s="206" t="s">
        <v>858</v>
      </c>
      <c r="F104" s="207" t="s">
        <v>859</v>
      </c>
      <c r="G104" s="208" t="s">
        <v>253</v>
      </c>
      <c r="H104" s="209">
        <v>4</v>
      </c>
      <c r="I104" s="210"/>
      <c r="J104" s="211">
        <f>ROUND(I104*H104,2)</f>
        <v>0</v>
      </c>
      <c r="K104" s="207" t="s">
        <v>254</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140</v>
      </c>
      <c r="AT104" s="216" t="s">
        <v>135</v>
      </c>
      <c r="AU104" s="216" t="s">
        <v>82</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140</v>
      </c>
      <c r="BM104" s="216" t="s">
        <v>184</v>
      </c>
    </row>
    <row r="105" s="2" customFormat="1">
      <c r="A105" s="39"/>
      <c r="B105" s="40"/>
      <c r="C105" s="41"/>
      <c r="D105" s="218" t="s">
        <v>141</v>
      </c>
      <c r="E105" s="41"/>
      <c r="F105" s="219" t="s">
        <v>859</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82</v>
      </c>
    </row>
    <row r="106" s="2" customFormat="1" ht="24.15" customHeight="1">
      <c r="A106" s="39"/>
      <c r="B106" s="40"/>
      <c r="C106" s="205" t="s">
        <v>187</v>
      </c>
      <c r="D106" s="205" t="s">
        <v>135</v>
      </c>
      <c r="E106" s="206" t="s">
        <v>860</v>
      </c>
      <c r="F106" s="207" t="s">
        <v>861</v>
      </c>
      <c r="G106" s="208" t="s">
        <v>253</v>
      </c>
      <c r="H106" s="209">
        <v>4</v>
      </c>
      <c r="I106" s="210"/>
      <c r="J106" s="211">
        <f>ROUND(I106*H106,2)</f>
        <v>0</v>
      </c>
      <c r="K106" s="207" t="s">
        <v>254</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140</v>
      </c>
      <c r="AT106" s="216" t="s">
        <v>135</v>
      </c>
      <c r="AU106" s="216" t="s">
        <v>82</v>
      </c>
      <c r="AY106" s="18" t="s">
        <v>132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140</v>
      </c>
      <c r="BM106" s="216" t="s">
        <v>190</v>
      </c>
    </row>
    <row r="107" s="2" customFormat="1">
      <c r="A107" s="39"/>
      <c r="B107" s="40"/>
      <c r="C107" s="41"/>
      <c r="D107" s="218" t="s">
        <v>141</v>
      </c>
      <c r="E107" s="41"/>
      <c r="F107" s="219" t="s">
        <v>861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141</v>
      </c>
      <c r="AU107" s="18" t="s">
        <v>82</v>
      </c>
    </row>
    <row r="108" s="2" customFormat="1" ht="16.5" customHeight="1">
      <c r="A108" s="39"/>
      <c r="B108" s="40"/>
      <c r="C108" s="205" t="s">
        <v>160</v>
      </c>
      <c r="D108" s="205" t="s">
        <v>135</v>
      </c>
      <c r="E108" s="206" t="s">
        <v>862</v>
      </c>
      <c r="F108" s="207" t="s">
        <v>863</v>
      </c>
      <c r="G108" s="208" t="s">
        <v>253</v>
      </c>
      <c r="H108" s="209">
        <v>4</v>
      </c>
      <c r="I108" s="210"/>
      <c r="J108" s="211">
        <f>ROUND(I108*H108,2)</f>
        <v>0</v>
      </c>
      <c r="K108" s="207" t="s">
        <v>254</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140</v>
      </c>
      <c r="AT108" s="216" t="s">
        <v>135</v>
      </c>
      <c r="AU108" s="216" t="s">
        <v>82</v>
      </c>
      <c r="AY108" s="18" t="s">
        <v>132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140</v>
      </c>
      <c r="BM108" s="216" t="s">
        <v>194</v>
      </c>
    </row>
    <row r="109" s="2" customFormat="1">
      <c r="A109" s="39"/>
      <c r="B109" s="40"/>
      <c r="C109" s="41"/>
      <c r="D109" s="218" t="s">
        <v>141</v>
      </c>
      <c r="E109" s="41"/>
      <c r="F109" s="219" t="s">
        <v>863</v>
      </c>
      <c r="G109" s="41"/>
      <c r="H109" s="41"/>
      <c r="I109" s="220"/>
      <c r="J109" s="41"/>
      <c r="K109" s="41"/>
      <c r="L109" s="45"/>
      <c r="M109" s="266"/>
      <c r="N109" s="267"/>
      <c r="O109" s="268"/>
      <c r="P109" s="268"/>
      <c r="Q109" s="268"/>
      <c r="R109" s="268"/>
      <c r="S109" s="268"/>
      <c r="T109" s="269"/>
      <c r="U109" s="39"/>
      <c r="V109" s="39"/>
      <c r="W109" s="39"/>
      <c r="X109" s="39"/>
      <c r="Y109" s="39"/>
      <c r="Z109" s="39"/>
      <c r="AA109" s="39"/>
      <c r="AB109" s="39"/>
      <c r="AC109" s="39"/>
      <c r="AD109" s="39"/>
      <c r="AE109" s="39"/>
      <c r="AT109" s="18" t="s">
        <v>141</v>
      </c>
      <c r="AU109" s="18" t="s">
        <v>82</v>
      </c>
    </row>
    <row r="110" s="2" customFormat="1" ht="6.96" customHeight="1">
      <c r="A110" s="39"/>
      <c r="B110" s="60"/>
      <c r="C110" s="61"/>
      <c r="D110" s="61"/>
      <c r="E110" s="61"/>
      <c r="F110" s="61"/>
      <c r="G110" s="61"/>
      <c r="H110" s="61"/>
      <c r="I110" s="61"/>
      <c r="J110" s="61"/>
      <c r="K110" s="61"/>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WqidP5qiz2DJWa9iviMiXZzWa2QiKapcECQspRx/sKzJ9tQVMc8pxlDxhfqLeoBJhLIK2pyakDiLXlDfDe0hrg==" hashValue="AJWCGV5v1ElDiJ0vlCHML8Ia9oXCdRpfxa6qDzUMT/TeH1dA10k9r3LCVBHGUpNUBeI+pOk3ruJ6ychPmlF1TA==" algorithmName="SHA-512" password="CB6D"/>
  <autoFilter ref="C81:K10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1.3</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864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07.3-VRN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616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865</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866</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117</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1.3</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07.3-VRN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118</v>
      </c>
      <c r="D81" s="181" t="s">
        <v>57</v>
      </c>
      <c r="E81" s="181" t="s">
        <v>53</v>
      </c>
      <c r="F81" s="181" t="s">
        <v>54</v>
      </c>
      <c r="G81" s="181" t="s">
        <v>119</v>
      </c>
      <c r="H81" s="181" t="s">
        <v>120</v>
      </c>
      <c r="I81" s="181" t="s">
        <v>121</v>
      </c>
      <c r="J81" s="181" t="s">
        <v>100</v>
      </c>
      <c r="K81" s="182" t="s">
        <v>122</v>
      </c>
      <c r="L81" s="183"/>
      <c r="M81" s="93" t="s">
        <v>19</v>
      </c>
      <c r="N81" s="94" t="s">
        <v>42</v>
      </c>
      <c r="O81" s="94" t="s">
        <v>123</v>
      </c>
      <c r="P81" s="94" t="s">
        <v>124</v>
      </c>
      <c r="Q81" s="94" t="s">
        <v>125</v>
      </c>
      <c r="R81" s="94" t="s">
        <v>126</v>
      </c>
      <c r="S81" s="94" t="s">
        <v>127</v>
      </c>
      <c r="T81" s="95" t="s">
        <v>128</v>
      </c>
      <c r="U81" s="178"/>
      <c r="V81" s="178"/>
      <c r="W81" s="178"/>
      <c r="X81" s="178"/>
      <c r="Y81" s="178"/>
      <c r="Z81" s="178"/>
      <c r="AA81" s="178"/>
      <c r="AB81" s="178"/>
      <c r="AC81" s="178"/>
      <c r="AD81" s="178"/>
      <c r="AE81" s="178"/>
    </row>
    <row r="82" s="2" customFormat="1" ht="22.8" customHeight="1">
      <c r="A82" s="39"/>
      <c r="B82" s="40"/>
      <c r="C82" s="100" t="s">
        <v>129</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701</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153</v>
      </c>
      <c r="AT83" s="201" t="s">
        <v>71</v>
      </c>
      <c r="AU83" s="201" t="s">
        <v>72</v>
      </c>
      <c r="AY83" s="200" t="s">
        <v>132</v>
      </c>
      <c r="BK83" s="202">
        <f>BK84+BK87</f>
        <v>0</v>
      </c>
    </row>
    <row r="84" s="12" customFormat="1" ht="22.8" customHeight="1">
      <c r="A84" s="12"/>
      <c r="B84" s="189"/>
      <c r="C84" s="190"/>
      <c r="D84" s="191" t="s">
        <v>71</v>
      </c>
      <c r="E84" s="203" t="s">
        <v>867</v>
      </c>
      <c r="F84" s="203" t="s">
        <v>868</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132</v>
      </c>
      <c r="BK84" s="202">
        <f>SUM(BK85:BK86)</f>
        <v>0</v>
      </c>
    </row>
    <row r="85" s="2" customFormat="1" ht="16.5" customHeight="1">
      <c r="A85" s="39"/>
      <c r="B85" s="40"/>
      <c r="C85" s="205" t="s">
        <v>80</v>
      </c>
      <c r="D85" s="205" t="s">
        <v>135</v>
      </c>
      <c r="E85" s="206" t="s">
        <v>702</v>
      </c>
      <c r="F85" s="207" t="s">
        <v>869</v>
      </c>
      <c r="G85" s="208" t="s">
        <v>728</v>
      </c>
      <c r="H85" s="209">
        <v>1</v>
      </c>
      <c r="I85" s="210"/>
      <c r="J85" s="211">
        <f>ROUND(I85*H85,2)</f>
        <v>0</v>
      </c>
      <c r="K85" s="207" t="s">
        <v>139</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140</v>
      </c>
      <c r="AT85" s="216" t="s">
        <v>135</v>
      </c>
      <c r="AU85" s="216" t="s">
        <v>82</v>
      </c>
      <c r="AY85" s="18" t="s">
        <v>132</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140</v>
      </c>
      <c r="BM85" s="216" t="s">
        <v>82</v>
      </c>
    </row>
    <row r="86" s="2" customFormat="1">
      <c r="A86" s="39"/>
      <c r="B86" s="40"/>
      <c r="C86" s="41"/>
      <c r="D86" s="218" t="s">
        <v>141</v>
      </c>
      <c r="E86" s="41"/>
      <c r="F86" s="219" t="s">
        <v>869</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141</v>
      </c>
      <c r="AU86" s="18" t="s">
        <v>82</v>
      </c>
    </row>
    <row r="87" s="12" customFormat="1" ht="22.8" customHeight="1">
      <c r="A87" s="12"/>
      <c r="B87" s="189"/>
      <c r="C87" s="190"/>
      <c r="D87" s="191" t="s">
        <v>71</v>
      </c>
      <c r="E87" s="203" t="s">
        <v>870</v>
      </c>
      <c r="F87" s="203" t="s">
        <v>871</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132</v>
      </c>
      <c r="BK87" s="202">
        <f>SUM(BK88:BK89)</f>
        <v>0</v>
      </c>
    </row>
    <row r="88" s="2" customFormat="1" ht="16.5" customHeight="1">
      <c r="A88" s="39"/>
      <c r="B88" s="40"/>
      <c r="C88" s="205" t="s">
        <v>82</v>
      </c>
      <c r="D88" s="205" t="s">
        <v>135</v>
      </c>
      <c r="E88" s="206" t="s">
        <v>872</v>
      </c>
      <c r="F88" s="207" t="s">
        <v>871</v>
      </c>
      <c r="G88" s="208" t="s">
        <v>728</v>
      </c>
      <c r="H88" s="209">
        <v>1</v>
      </c>
      <c r="I88" s="210"/>
      <c r="J88" s="211">
        <f>ROUND(I88*H88,2)</f>
        <v>0</v>
      </c>
      <c r="K88" s="207" t="s">
        <v>139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140</v>
      </c>
      <c r="AT88" s="216" t="s">
        <v>135</v>
      </c>
      <c r="AU88" s="216" t="s">
        <v>82</v>
      </c>
      <c r="AY88" s="18" t="s">
        <v>132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140</v>
      </c>
      <c r="BM88" s="216" t="s">
        <v>140</v>
      </c>
    </row>
    <row r="89" s="2" customFormat="1">
      <c r="A89" s="39"/>
      <c r="B89" s="40"/>
      <c r="C89" s="41"/>
      <c r="D89" s="218" t="s">
        <v>141</v>
      </c>
      <c r="E89" s="41"/>
      <c r="F89" s="219" t="s">
        <v>871</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141</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msRCVTe5cXoqP+MG7mYnGZ9NO/0NYWBgcdcd7U3gBo1vfJ1wJQ62aBRciQ+e6AFqffJcRj+0JBWcMFkGYgWRFw==" hashValue="bKsYbKlaa7okNjh7Icj3jInr8RX//YpF4+j35TtKjDiu3iYBj7SE7+QOxSlKf8mYOGU/ZVLvR/zzYPP7diFKsw=="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873</v>
      </c>
      <c r="D3" s="275"/>
      <c r="E3" s="275"/>
      <c r="F3" s="275"/>
      <c r="G3" s="275"/>
      <c r="H3" s="275"/>
      <c r="I3" s="275"/>
      <c r="J3" s="275"/>
      <c r="K3" s="276"/>
    </row>
    <row r="4" s="1" customFormat="1" ht="25.5" customHeight="1">
      <c r="B4" s="277"/>
      <c r="C4" s="278" t="s">
        <v>874</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875</v>
      </c>
      <c r="D6" s="281"/>
      <c r="E6" s="281"/>
      <c r="F6" s="281"/>
      <c r="G6" s="281"/>
      <c r="H6" s="281"/>
      <c r="I6" s="281"/>
      <c r="J6" s="281"/>
      <c r="K6" s="279"/>
    </row>
    <row r="7" s="1" customFormat="1" ht="15" customHeight="1">
      <c r="B7" s="282"/>
      <c r="C7" s="281" t="s">
        <v>876</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877</v>
      </c>
      <c r="D9" s="281"/>
      <c r="E9" s="281"/>
      <c r="F9" s="281"/>
      <c r="G9" s="281"/>
      <c r="H9" s="281"/>
      <c r="I9" s="281"/>
      <c r="J9" s="281"/>
      <c r="K9" s="279"/>
    </row>
    <row r="10" s="1" customFormat="1" ht="15" customHeight="1">
      <c r="B10" s="282"/>
      <c r="C10" s="281"/>
      <c r="D10" s="281" t="s">
        <v>878</v>
      </c>
      <c r="E10" s="281"/>
      <c r="F10" s="281"/>
      <c r="G10" s="281"/>
      <c r="H10" s="281"/>
      <c r="I10" s="281"/>
      <c r="J10" s="281"/>
      <c r="K10" s="279"/>
    </row>
    <row r="11" s="1" customFormat="1" ht="15" customHeight="1">
      <c r="B11" s="282"/>
      <c r="C11" s="283"/>
      <c r="D11" s="281" t="s">
        <v>879</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880</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881</v>
      </c>
      <c r="E15" s="281"/>
      <c r="F15" s="281"/>
      <c r="G15" s="281"/>
      <c r="H15" s="281"/>
      <c r="I15" s="281"/>
      <c r="J15" s="281"/>
      <c r="K15" s="279"/>
    </row>
    <row r="16" s="1" customFormat="1" ht="15" customHeight="1">
      <c r="B16" s="282"/>
      <c r="C16" s="283"/>
      <c r="D16" s="281" t="s">
        <v>882</v>
      </c>
      <c r="E16" s="281"/>
      <c r="F16" s="281"/>
      <c r="G16" s="281"/>
      <c r="H16" s="281"/>
      <c r="I16" s="281"/>
      <c r="J16" s="281"/>
      <c r="K16" s="279"/>
    </row>
    <row r="17" s="1" customFormat="1" ht="15" customHeight="1">
      <c r="B17" s="282"/>
      <c r="C17" s="283"/>
      <c r="D17" s="281" t="s">
        <v>883</v>
      </c>
      <c r="E17" s="281"/>
      <c r="F17" s="281"/>
      <c r="G17" s="281"/>
      <c r="H17" s="281"/>
      <c r="I17" s="281"/>
      <c r="J17" s="281"/>
      <c r="K17" s="279"/>
    </row>
    <row r="18" s="1" customFormat="1" ht="15" customHeight="1">
      <c r="B18" s="282"/>
      <c r="C18" s="283"/>
      <c r="D18" s="283"/>
      <c r="E18" s="285" t="s">
        <v>79</v>
      </c>
      <c r="F18" s="281" t="s">
        <v>884</v>
      </c>
      <c r="G18" s="281"/>
      <c r="H18" s="281"/>
      <c r="I18" s="281"/>
      <c r="J18" s="281"/>
      <c r="K18" s="279"/>
    </row>
    <row r="19" s="1" customFormat="1" ht="15" customHeight="1">
      <c r="B19" s="282"/>
      <c r="C19" s="283"/>
      <c r="D19" s="283"/>
      <c r="E19" s="285" t="s">
        <v>885</v>
      </c>
      <c r="F19" s="281" t="s">
        <v>886</v>
      </c>
      <c r="G19" s="281"/>
      <c r="H19" s="281"/>
      <c r="I19" s="281"/>
      <c r="J19" s="281"/>
      <c r="K19" s="279"/>
    </row>
    <row r="20" s="1" customFormat="1" ht="15" customHeight="1">
      <c r="B20" s="282"/>
      <c r="C20" s="283"/>
      <c r="D20" s="283"/>
      <c r="E20" s="285" t="s">
        <v>887</v>
      </c>
      <c r="F20" s="281" t="s">
        <v>888</v>
      </c>
      <c r="G20" s="281"/>
      <c r="H20" s="281"/>
      <c r="I20" s="281"/>
      <c r="J20" s="281"/>
      <c r="K20" s="279"/>
    </row>
    <row r="21" s="1" customFormat="1" ht="15" customHeight="1">
      <c r="B21" s="282"/>
      <c r="C21" s="283"/>
      <c r="D21" s="283"/>
      <c r="E21" s="285" t="s">
        <v>889</v>
      </c>
      <c r="F21" s="281" t="s">
        <v>890</v>
      </c>
      <c r="G21" s="281"/>
      <c r="H21" s="281"/>
      <c r="I21" s="281"/>
      <c r="J21" s="281"/>
      <c r="K21" s="279"/>
    </row>
    <row r="22" s="1" customFormat="1" ht="15" customHeight="1">
      <c r="B22" s="282"/>
      <c r="C22" s="283"/>
      <c r="D22" s="283"/>
      <c r="E22" s="285" t="s">
        <v>891</v>
      </c>
      <c r="F22" s="281" t="s">
        <v>892</v>
      </c>
      <c r="G22" s="281"/>
      <c r="H22" s="281"/>
      <c r="I22" s="281"/>
      <c r="J22" s="281"/>
      <c r="K22" s="279"/>
    </row>
    <row r="23" s="1" customFormat="1" ht="15" customHeight="1">
      <c r="B23" s="282"/>
      <c r="C23" s="283"/>
      <c r="D23" s="283"/>
      <c r="E23" s="285" t="s">
        <v>893</v>
      </c>
      <c r="F23" s="281" t="s">
        <v>894</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895</v>
      </c>
      <c r="D25" s="281"/>
      <c r="E25" s="281"/>
      <c r="F25" s="281"/>
      <c r="G25" s="281"/>
      <c r="H25" s="281"/>
      <c r="I25" s="281"/>
      <c r="J25" s="281"/>
      <c r="K25" s="279"/>
    </row>
    <row r="26" s="1" customFormat="1" ht="15" customHeight="1">
      <c r="B26" s="282"/>
      <c r="C26" s="281" t="s">
        <v>896</v>
      </c>
      <c r="D26" s="281"/>
      <c r="E26" s="281"/>
      <c r="F26" s="281"/>
      <c r="G26" s="281"/>
      <c r="H26" s="281"/>
      <c r="I26" s="281"/>
      <c r="J26" s="281"/>
      <c r="K26" s="279"/>
    </row>
    <row r="27" s="1" customFormat="1" ht="15" customHeight="1">
      <c r="B27" s="282"/>
      <c r="C27" s="281"/>
      <c r="D27" s="281" t="s">
        <v>897</v>
      </c>
      <c r="E27" s="281"/>
      <c r="F27" s="281"/>
      <c r="G27" s="281"/>
      <c r="H27" s="281"/>
      <c r="I27" s="281"/>
      <c r="J27" s="281"/>
      <c r="K27" s="279"/>
    </row>
    <row r="28" s="1" customFormat="1" ht="15" customHeight="1">
      <c r="B28" s="282"/>
      <c r="C28" s="283"/>
      <c r="D28" s="281" t="s">
        <v>898</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899</v>
      </c>
      <c r="E30" s="281"/>
      <c r="F30" s="281"/>
      <c r="G30" s="281"/>
      <c r="H30" s="281"/>
      <c r="I30" s="281"/>
      <c r="J30" s="281"/>
      <c r="K30" s="279"/>
    </row>
    <row r="31" s="1" customFormat="1" ht="15" customHeight="1">
      <c r="B31" s="282"/>
      <c r="C31" s="283"/>
      <c r="D31" s="281" t="s">
        <v>900</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901</v>
      </c>
      <c r="E33" s="281"/>
      <c r="F33" s="281"/>
      <c r="G33" s="281"/>
      <c r="H33" s="281"/>
      <c r="I33" s="281"/>
      <c r="J33" s="281"/>
      <c r="K33" s="279"/>
    </row>
    <row r="34" s="1" customFormat="1" ht="15" customHeight="1">
      <c r="B34" s="282"/>
      <c r="C34" s="283"/>
      <c r="D34" s="281" t="s">
        <v>902</v>
      </c>
      <c r="E34" s="281"/>
      <c r="F34" s="281"/>
      <c r="G34" s="281"/>
      <c r="H34" s="281"/>
      <c r="I34" s="281"/>
      <c r="J34" s="281"/>
      <c r="K34" s="279"/>
    </row>
    <row r="35" s="1" customFormat="1" ht="15" customHeight="1">
      <c r="B35" s="282"/>
      <c r="C35" s="283"/>
      <c r="D35" s="281" t="s">
        <v>903</v>
      </c>
      <c r="E35" s="281"/>
      <c r="F35" s="281"/>
      <c r="G35" s="281"/>
      <c r="H35" s="281"/>
      <c r="I35" s="281"/>
      <c r="J35" s="281"/>
      <c r="K35" s="279"/>
    </row>
    <row r="36" s="1" customFormat="1" ht="15" customHeight="1">
      <c r="B36" s="282"/>
      <c r="C36" s="283"/>
      <c r="D36" s="281"/>
      <c r="E36" s="284" t="s">
        <v>118</v>
      </c>
      <c r="F36" s="281"/>
      <c r="G36" s="281" t="s">
        <v>904</v>
      </c>
      <c r="H36" s="281"/>
      <c r="I36" s="281"/>
      <c r="J36" s="281"/>
      <c r="K36" s="279"/>
    </row>
    <row r="37" s="1" customFormat="1" ht="30.75" customHeight="1">
      <c r="B37" s="282"/>
      <c r="C37" s="283"/>
      <c r="D37" s="281"/>
      <c r="E37" s="284" t="s">
        <v>905</v>
      </c>
      <c r="F37" s="281"/>
      <c r="G37" s="281" t="s">
        <v>906</v>
      </c>
      <c r="H37" s="281"/>
      <c r="I37" s="281"/>
      <c r="J37" s="281"/>
      <c r="K37" s="279"/>
    </row>
    <row r="38" s="1" customFormat="1" ht="15" customHeight="1">
      <c r="B38" s="282"/>
      <c r="C38" s="283"/>
      <c r="D38" s="281"/>
      <c r="E38" s="284" t="s">
        <v>53</v>
      </c>
      <c r="F38" s="281"/>
      <c r="G38" s="281" t="s">
        <v>907</v>
      </c>
      <c r="H38" s="281"/>
      <c r="I38" s="281"/>
      <c r="J38" s="281"/>
      <c r="K38" s="279"/>
    </row>
    <row r="39" s="1" customFormat="1" ht="15" customHeight="1">
      <c r="B39" s="282"/>
      <c r="C39" s="283"/>
      <c r="D39" s="281"/>
      <c r="E39" s="284" t="s">
        <v>54</v>
      </c>
      <c r="F39" s="281"/>
      <c r="G39" s="281" t="s">
        <v>908</v>
      </c>
      <c r="H39" s="281"/>
      <c r="I39" s="281"/>
      <c r="J39" s="281"/>
      <c r="K39" s="279"/>
    </row>
    <row r="40" s="1" customFormat="1" ht="15" customHeight="1">
      <c r="B40" s="282"/>
      <c r="C40" s="283"/>
      <c r="D40" s="281"/>
      <c r="E40" s="284" t="s">
        <v>119</v>
      </c>
      <c r="F40" s="281"/>
      <c r="G40" s="281" t="s">
        <v>909</v>
      </c>
      <c r="H40" s="281"/>
      <c r="I40" s="281"/>
      <c r="J40" s="281"/>
      <c r="K40" s="279"/>
    </row>
    <row r="41" s="1" customFormat="1" ht="15" customHeight="1">
      <c r="B41" s="282"/>
      <c r="C41" s="283"/>
      <c r="D41" s="281"/>
      <c r="E41" s="284" t="s">
        <v>120</v>
      </c>
      <c r="F41" s="281"/>
      <c r="G41" s="281" t="s">
        <v>910</v>
      </c>
      <c r="H41" s="281"/>
      <c r="I41" s="281"/>
      <c r="J41" s="281"/>
      <c r="K41" s="279"/>
    </row>
    <row r="42" s="1" customFormat="1" ht="15" customHeight="1">
      <c r="B42" s="282"/>
      <c r="C42" s="283"/>
      <c r="D42" s="281"/>
      <c r="E42" s="284" t="s">
        <v>911</v>
      </c>
      <c r="F42" s="281"/>
      <c r="G42" s="281" t="s">
        <v>912</v>
      </c>
      <c r="H42" s="281"/>
      <c r="I42" s="281"/>
      <c r="J42" s="281"/>
      <c r="K42" s="279"/>
    </row>
    <row r="43" s="1" customFormat="1" ht="15" customHeight="1">
      <c r="B43" s="282"/>
      <c r="C43" s="283"/>
      <c r="D43" s="281"/>
      <c r="E43" s="284"/>
      <c r="F43" s="281"/>
      <c r="G43" s="281" t="s">
        <v>913</v>
      </c>
      <c r="H43" s="281"/>
      <c r="I43" s="281"/>
      <c r="J43" s="281"/>
      <c r="K43" s="279"/>
    </row>
    <row r="44" s="1" customFormat="1" ht="15" customHeight="1">
      <c r="B44" s="282"/>
      <c r="C44" s="283"/>
      <c r="D44" s="281"/>
      <c r="E44" s="284" t="s">
        <v>914</v>
      </c>
      <c r="F44" s="281"/>
      <c r="G44" s="281" t="s">
        <v>915</v>
      </c>
      <c r="H44" s="281"/>
      <c r="I44" s="281"/>
      <c r="J44" s="281"/>
      <c r="K44" s="279"/>
    </row>
    <row r="45" s="1" customFormat="1" ht="15" customHeight="1">
      <c r="B45" s="282"/>
      <c r="C45" s="283"/>
      <c r="D45" s="281"/>
      <c r="E45" s="284" t="s">
        <v>122</v>
      </c>
      <c r="F45" s="281"/>
      <c r="G45" s="281" t="s">
        <v>916</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917</v>
      </c>
      <c r="E47" s="281"/>
      <c r="F47" s="281"/>
      <c r="G47" s="281"/>
      <c r="H47" s="281"/>
      <c r="I47" s="281"/>
      <c r="J47" s="281"/>
      <c r="K47" s="279"/>
    </row>
    <row r="48" s="1" customFormat="1" ht="15" customHeight="1">
      <c r="B48" s="282"/>
      <c r="C48" s="283"/>
      <c r="D48" s="283"/>
      <c r="E48" s="281" t="s">
        <v>918</v>
      </c>
      <c r="F48" s="281"/>
      <c r="G48" s="281"/>
      <c r="H48" s="281"/>
      <c r="I48" s="281"/>
      <c r="J48" s="281"/>
      <c r="K48" s="279"/>
    </row>
    <row r="49" s="1" customFormat="1" ht="15" customHeight="1">
      <c r="B49" s="282"/>
      <c r="C49" s="283"/>
      <c r="D49" s="283"/>
      <c r="E49" s="281" t="s">
        <v>919</v>
      </c>
      <c r="F49" s="281"/>
      <c r="G49" s="281"/>
      <c r="H49" s="281"/>
      <c r="I49" s="281"/>
      <c r="J49" s="281"/>
      <c r="K49" s="279"/>
    </row>
    <row r="50" s="1" customFormat="1" ht="15" customHeight="1">
      <c r="B50" s="282"/>
      <c r="C50" s="283"/>
      <c r="D50" s="283"/>
      <c r="E50" s="281" t="s">
        <v>920</v>
      </c>
      <c r="F50" s="281"/>
      <c r="G50" s="281"/>
      <c r="H50" s="281"/>
      <c r="I50" s="281"/>
      <c r="J50" s="281"/>
      <c r="K50" s="279"/>
    </row>
    <row r="51" s="1" customFormat="1" ht="15" customHeight="1">
      <c r="B51" s="282"/>
      <c r="C51" s="283"/>
      <c r="D51" s="281" t="s">
        <v>921</v>
      </c>
      <c r="E51" s="281"/>
      <c r="F51" s="281"/>
      <c r="G51" s="281"/>
      <c r="H51" s="281"/>
      <c r="I51" s="281"/>
      <c r="J51" s="281"/>
      <c r="K51" s="279"/>
    </row>
    <row r="52" s="1" customFormat="1" ht="25.5" customHeight="1">
      <c r="B52" s="277"/>
      <c r="C52" s="278" t="s">
        <v>922</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923</v>
      </c>
      <c r="D54" s="281"/>
      <c r="E54" s="281"/>
      <c r="F54" s="281"/>
      <c r="G54" s="281"/>
      <c r="H54" s="281"/>
      <c r="I54" s="281"/>
      <c r="J54" s="281"/>
      <c r="K54" s="279"/>
    </row>
    <row r="55" s="1" customFormat="1" ht="15" customHeight="1">
      <c r="B55" s="277"/>
      <c r="C55" s="281" t="s">
        <v>924</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925</v>
      </c>
      <c r="D57" s="281"/>
      <c r="E57" s="281"/>
      <c r="F57" s="281"/>
      <c r="G57" s="281"/>
      <c r="H57" s="281"/>
      <c r="I57" s="281"/>
      <c r="J57" s="281"/>
      <c r="K57" s="279"/>
    </row>
    <row r="58" s="1" customFormat="1" ht="15" customHeight="1">
      <c r="B58" s="277"/>
      <c r="C58" s="283"/>
      <c r="D58" s="281" t="s">
        <v>926</v>
      </c>
      <c r="E58" s="281"/>
      <c r="F58" s="281"/>
      <c r="G58" s="281"/>
      <c r="H58" s="281"/>
      <c r="I58" s="281"/>
      <c r="J58" s="281"/>
      <c r="K58" s="279"/>
    </row>
    <row r="59" s="1" customFormat="1" ht="15" customHeight="1">
      <c r="B59" s="277"/>
      <c r="C59" s="283"/>
      <c r="D59" s="281" t="s">
        <v>927</v>
      </c>
      <c r="E59" s="281"/>
      <c r="F59" s="281"/>
      <c r="G59" s="281"/>
      <c r="H59" s="281"/>
      <c r="I59" s="281"/>
      <c r="J59" s="281"/>
      <c r="K59" s="279"/>
    </row>
    <row r="60" s="1" customFormat="1" ht="15" customHeight="1">
      <c r="B60" s="277"/>
      <c r="C60" s="283"/>
      <c r="D60" s="281" t="s">
        <v>928</v>
      </c>
      <c r="E60" s="281"/>
      <c r="F60" s="281"/>
      <c r="G60" s="281"/>
      <c r="H60" s="281"/>
      <c r="I60" s="281"/>
      <c r="J60" s="281"/>
      <c r="K60" s="279"/>
    </row>
    <row r="61" s="1" customFormat="1" ht="15" customHeight="1">
      <c r="B61" s="277"/>
      <c r="C61" s="283"/>
      <c r="D61" s="281" t="s">
        <v>929</v>
      </c>
      <c r="E61" s="281"/>
      <c r="F61" s="281"/>
      <c r="G61" s="281"/>
      <c r="H61" s="281"/>
      <c r="I61" s="281"/>
      <c r="J61" s="281"/>
      <c r="K61" s="279"/>
    </row>
    <row r="62" s="1" customFormat="1" ht="15" customHeight="1">
      <c r="B62" s="277"/>
      <c r="C62" s="283"/>
      <c r="D62" s="286" t="s">
        <v>930</v>
      </c>
      <c r="E62" s="286"/>
      <c r="F62" s="286"/>
      <c r="G62" s="286"/>
      <c r="H62" s="286"/>
      <c r="I62" s="286"/>
      <c r="J62" s="286"/>
      <c r="K62" s="279"/>
    </row>
    <row r="63" s="1" customFormat="1" ht="15" customHeight="1">
      <c r="B63" s="277"/>
      <c r="C63" s="283"/>
      <c r="D63" s="281" t="s">
        <v>931</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932</v>
      </c>
      <c r="E65" s="281"/>
      <c r="F65" s="281"/>
      <c r="G65" s="281"/>
      <c r="H65" s="281"/>
      <c r="I65" s="281"/>
      <c r="J65" s="281"/>
      <c r="K65" s="279"/>
    </row>
    <row r="66" s="1" customFormat="1" ht="15" customHeight="1">
      <c r="B66" s="277"/>
      <c r="C66" s="283"/>
      <c r="D66" s="286" t="s">
        <v>933</v>
      </c>
      <c r="E66" s="286"/>
      <c r="F66" s="286"/>
      <c r="G66" s="286"/>
      <c r="H66" s="286"/>
      <c r="I66" s="286"/>
      <c r="J66" s="286"/>
      <c r="K66" s="279"/>
    </row>
    <row r="67" s="1" customFormat="1" ht="15" customHeight="1">
      <c r="B67" s="277"/>
      <c r="C67" s="283"/>
      <c r="D67" s="281" t="s">
        <v>934</v>
      </c>
      <c r="E67" s="281"/>
      <c r="F67" s="281"/>
      <c r="G67" s="281"/>
      <c r="H67" s="281"/>
      <c r="I67" s="281"/>
      <c r="J67" s="281"/>
      <c r="K67" s="279"/>
    </row>
    <row r="68" s="1" customFormat="1" ht="15" customHeight="1">
      <c r="B68" s="277"/>
      <c r="C68" s="283"/>
      <c r="D68" s="281" t="s">
        <v>935</v>
      </c>
      <c r="E68" s="281"/>
      <c r="F68" s="281"/>
      <c r="G68" s="281"/>
      <c r="H68" s="281"/>
      <c r="I68" s="281"/>
      <c r="J68" s="281"/>
      <c r="K68" s="279"/>
    </row>
    <row r="69" s="1" customFormat="1" ht="15" customHeight="1">
      <c r="B69" s="277"/>
      <c r="C69" s="283"/>
      <c r="D69" s="281" t="s">
        <v>936</v>
      </c>
      <c r="E69" s="281"/>
      <c r="F69" s="281"/>
      <c r="G69" s="281"/>
      <c r="H69" s="281"/>
      <c r="I69" s="281"/>
      <c r="J69" s="281"/>
      <c r="K69" s="279"/>
    </row>
    <row r="70" s="1" customFormat="1" ht="15" customHeight="1">
      <c r="B70" s="277"/>
      <c r="C70" s="283"/>
      <c r="D70" s="281" t="s">
        <v>937</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938</v>
      </c>
      <c r="D75" s="297"/>
      <c r="E75" s="297"/>
      <c r="F75" s="297"/>
      <c r="G75" s="297"/>
      <c r="H75" s="297"/>
      <c r="I75" s="297"/>
      <c r="J75" s="297"/>
      <c r="K75" s="298"/>
    </row>
    <row r="76" s="1" customFormat="1" ht="17.25" customHeight="1">
      <c r="B76" s="296"/>
      <c r="C76" s="299" t="s">
        <v>939</v>
      </c>
      <c r="D76" s="299"/>
      <c r="E76" s="299"/>
      <c r="F76" s="299" t="s">
        <v>940</v>
      </c>
      <c r="G76" s="300"/>
      <c r="H76" s="299" t="s">
        <v>54</v>
      </c>
      <c r="I76" s="299" t="s">
        <v>57</v>
      </c>
      <c r="J76" s="299" t="s">
        <v>941</v>
      </c>
      <c r="K76" s="298"/>
    </row>
    <row r="77" s="1" customFormat="1" ht="17.25" customHeight="1">
      <c r="B77" s="296"/>
      <c r="C77" s="301" t="s">
        <v>942</v>
      </c>
      <c r="D77" s="301"/>
      <c r="E77" s="301"/>
      <c r="F77" s="302" t="s">
        <v>943</v>
      </c>
      <c r="G77" s="303"/>
      <c r="H77" s="301"/>
      <c r="I77" s="301"/>
      <c r="J77" s="301" t="s">
        <v>944</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945</v>
      </c>
      <c r="G79" s="308"/>
      <c r="H79" s="284" t="s">
        <v>946</v>
      </c>
      <c r="I79" s="284" t="s">
        <v>947</v>
      </c>
      <c r="J79" s="284">
        <v>20</v>
      </c>
      <c r="K79" s="298"/>
    </row>
    <row r="80" s="1" customFormat="1" ht="15" customHeight="1">
      <c r="B80" s="296"/>
      <c r="C80" s="284" t="s">
        <v>948</v>
      </c>
      <c r="D80" s="284"/>
      <c r="E80" s="284"/>
      <c r="F80" s="307" t="s">
        <v>945</v>
      </c>
      <c r="G80" s="308"/>
      <c r="H80" s="284" t="s">
        <v>949</v>
      </c>
      <c r="I80" s="284" t="s">
        <v>947</v>
      </c>
      <c r="J80" s="284">
        <v>120</v>
      </c>
      <c r="K80" s="298"/>
    </row>
    <row r="81" s="1" customFormat="1" ht="15" customHeight="1">
      <c r="B81" s="309"/>
      <c r="C81" s="284" t="s">
        <v>950</v>
      </c>
      <c r="D81" s="284"/>
      <c r="E81" s="284"/>
      <c r="F81" s="307" t="s">
        <v>951</v>
      </c>
      <c r="G81" s="308"/>
      <c r="H81" s="284" t="s">
        <v>952</v>
      </c>
      <c r="I81" s="284" t="s">
        <v>947</v>
      </c>
      <c r="J81" s="284">
        <v>50</v>
      </c>
      <c r="K81" s="298"/>
    </row>
    <row r="82" s="1" customFormat="1" ht="15" customHeight="1">
      <c r="B82" s="309"/>
      <c r="C82" s="284" t="s">
        <v>953</v>
      </c>
      <c r="D82" s="284"/>
      <c r="E82" s="284"/>
      <c r="F82" s="307" t="s">
        <v>945</v>
      </c>
      <c r="G82" s="308"/>
      <c r="H82" s="284" t="s">
        <v>954</v>
      </c>
      <c r="I82" s="284" t="s">
        <v>955</v>
      </c>
      <c r="J82" s="284"/>
      <c r="K82" s="298"/>
    </row>
    <row r="83" s="1" customFormat="1" ht="15" customHeight="1">
      <c r="B83" s="309"/>
      <c r="C83" s="310" t="s">
        <v>956</v>
      </c>
      <c r="D83" s="310"/>
      <c r="E83" s="310"/>
      <c r="F83" s="311" t="s">
        <v>951</v>
      </c>
      <c r="G83" s="310"/>
      <c r="H83" s="310" t="s">
        <v>957</v>
      </c>
      <c r="I83" s="310" t="s">
        <v>947</v>
      </c>
      <c r="J83" s="310">
        <v>15</v>
      </c>
      <c r="K83" s="298"/>
    </row>
    <row r="84" s="1" customFormat="1" ht="15" customHeight="1">
      <c r="B84" s="309"/>
      <c r="C84" s="310" t="s">
        <v>958</v>
      </c>
      <c r="D84" s="310"/>
      <c r="E84" s="310"/>
      <c r="F84" s="311" t="s">
        <v>951</v>
      </c>
      <c r="G84" s="310"/>
      <c r="H84" s="310" t="s">
        <v>959</v>
      </c>
      <c r="I84" s="310" t="s">
        <v>947</v>
      </c>
      <c r="J84" s="310">
        <v>15</v>
      </c>
      <c r="K84" s="298"/>
    </row>
    <row r="85" s="1" customFormat="1" ht="15" customHeight="1">
      <c r="B85" s="309"/>
      <c r="C85" s="310" t="s">
        <v>960</v>
      </c>
      <c r="D85" s="310"/>
      <c r="E85" s="310"/>
      <c r="F85" s="311" t="s">
        <v>951</v>
      </c>
      <c r="G85" s="310"/>
      <c r="H85" s="310" t="s">
        <v>961</v>
      </c>
      <c r="I85" s="310" t="s">
        <v>947</v>
      </c>
      <c r="J85" s="310">
        <v>20</v>
      </c>
      <c r="K85" s="298"/>
    </row>
    <row r="86" s="1" customFormat="1" ht="15" customHeight="1">
      <c r="B86" s="309"/>
      <c r="C86" s="310" t="s">
        <v>962</v>
      </c>
      <c r="D86" s="310"/>
      <c r="E86" s="310"/>
      <c r="F86" s="311" t="s">
        <v>951</v>
      </c>
      <c r="G86" s="310"/>
      <c r="H86" s="310" t="s">
        <v>963</v>
      </c>
      <c r="I86" s="310" t="s">
        <v>947</v>
      </c>
      <c r="J86" s="310">
        <v>20</v>
      </c>
      <c r="K86" s="298"/>
    </row>
    <row r="87" s="1" customFormat="1" ht="15" customHeight="1">
      <c r="B87" s="309"/>
      <c r="C87" s="284" t="s">
        <v>964</v>
      </c>
      <c r="D87" s="284"/>
      <c r="E87" s="284"/>
      <c r="F87" s="307" t="s">
        <v>951</v>
      </c>
      <c r="G87" s="308"/>
      <c r="H87" s="284" t="s">
        <v>965</v>
      </c>
      <c r="I87" s="284" t="s">
        <v>947</v>
      </c>
      <c r="J87" s="284">
        <v>50</v>
      </c>
      <c r="K87" s="298"/>
    </row>
    <row r="88" s="1" customFormat="1" ht="15" customHeight="1">
      <c r="B88" s="309"/>
      <c r="C88" s="284" t="s">
        <v>966</v>
      </c>
      <c r="D88" s="284"/>
      <c r="E88" s="284"/>
      <c r="F88" s="307" t="s">
        <v>951</v>
      </c>
      <c r="G88" s="308"/>
      <c r="H88" s="284" t="s">
        <v>967</v>
      </c>
      <c r="I88" s="284" t="s">
        <v>947</v>
      </c>
      <c r="J88" s="284">
        <v>20</v>
      </c>
      <c r="K88" s="298"/>
    </row>
    <row r="89" s="1" customFormat="1" ht="15" customHeight="1">
      <c r="B89" s="309"/>
      <c r="C89" s="284" t="s">
        <v>968</v>
      </c>
      <c r="D89" s="284"/>
      <c r="E89" s="284"/>
      <c r="F89" s="307" t="s">
        <v>951</v>
      </c>
      <c r="G89" s="308"/>
      <c r="H89" s="284" t="s">
        <v>969</v>
      </c>
      <c r="I89" s="284" t="s">
        <v>947</v>
      </c>
      <c r="J89" s="284">
        <v>20</v>
      </c>
      <c r="K89" s="298"/>
    </row>
    <row r="90" s="1" customFormat="1" ht="15" customHeight="1">
      <c r="B90" s="309"/>
      <c r="C90" s="284" t="s">
        <v>970</v>
      </c>
      <c r="D90" s="284"/>
      <c r="E90" s="284"/>
      <c r="F90" s="307" t="s">
        <v>951</v>
      </c>
      <c r="G90" s="308"/>
      <c r="H90" s="284" t="s">
        <v>971</v>
      </c>
      <c r="I90" s="284" t="s">
        <v>947</v>
      </c>
      <c r="J90" s="284">
        <v>50</v>
      </c>
      <c r="K90" s="298"/>
    </row>
    <row r="91" s="1" customFormat="1" ht="15" customHeight="1">
      <c r="B91" s="309"/>
      <c r="C91" s="284" t="s">
        <v>972</v>
      </c>
      <c r="D91" s="284"/>
      <c r="E91" s="284"/>
      <c r="F91" s="307" t="s">
        <v>951</v>
      </c>
      <c r="G91" s="308"/>
      <c r="H91" s="284" t="s">
        <v>972</v>
      </c>
      <c r="I91" s="284" t="s">
        <v>947</v>
      </c>
      <c r="J91" s="284">
        <v>50</v>
      </c>
      <c r="K91" s="298"/>
    </row>
    <row r="92" s="1" customFormat="1" ht="15" customHeight="1">
      <c r="B92" s="309"/>
      <c r="C92" s="284" t="s">
        <v>973</v>
      </c>
      <c r="D92" s="284"/>
      <c r="E92" s="284"/>
      <c r="F92" s="307" t="s">
        <v>951</v>
      </c>
      <c r="G92" s="308"/>
      <c r="H92" s="284" t="s">
        <v>974</v>
      </c>
      <c r="I92" s="284" t="s">
        <v>947</v>
      </c>
      <c r="J92" s="284">
        <v>255</v>
      </c>
      <c r="K92" s="298"/>
    </row>
    <row r="93" s="1" customFormat="1" ht="15" customHeight="1">
      <c r="B93" s="309"/>
      <c r="C93" s="284" t="s">
        <v>975</v>
      </c>
      <c r="D93" s="284"/>
      <c r="E93" s="284"/>
      <c r="F93" s="307" t="s">
        <v>945</v>
      </c>
      <c r="G93" s="308"/>
      <c r="H93" s="284" t="s">
        <v>976</v>
      </c>
      <c r="I93" s="284" t="s">
        <v>977</v>
      </c>
      <c r="J93" s="284"/>
      <c r="K93" s="298"/>
    </row>
    <row r="94" s="1" customFormat="1" ht="15" customHeight="1">
      <c r="B94" s="309"/>
      <c r="C94" s="284" t="s">
        <v>978</v>
      </c>
      <c r="D94" s="284"/>
      <c r="E94" s="284"/>
      <c r="F94" s="307" t="s">
        <v>945</v>
      </c>
      <c r="G94" s="308"/>
      <c r="H94" s="284" t="s">
        <v>979</v>
      </c>
      <c r="I94" s="284" t="s">
        <v>980</v>
      </c>
      <c r="J94" s="284"/>
      <c r="K94" s="298"/>
    </row>
    <row r="95" s="1" customFormat="1" ht="15" customHeight="1">
      <c r="B95" s="309"/>
      <c r="C95" s="284" t="s">
        <v>981</v>
      </c>
      <c r="D95" s="284"/>
      <c r="E95" s="284"/>
      <c r="F95" s="307" t="s">
        <v>945</v>
      </c>
      <c r="G95" s="308"/>
      <c r="H95" s="284" t="s">
        <v>981</v>
      </c>
      <c r="I95" s="284" t="s">
        <v>980</v>
      </c>
      <c r="J95" s="284"/>
      <c r="K95" s="298"/>
    </row>
    <row r="96" s="1" customFormat="1" ht="15" customHeight="1">
      <c r="B96" s="309"/>
      <c r="C96" s="284" t="s">
        <v>38</v>
      </c>
      <c r="D96" s="284"/>
      <c r="E96" s="284"/>
      <c r="F96" s="307" t="s">
        <v>945</v>
      </c>
      <c r="G96" s="308"/>
      <c r="H96" s="284" t="s">
        <v>982</v>
      </c>
      <c r="I96" s="284" t="s">
        <v>980</v>
      </c>
      <c r="J96" s="284"/>
      <c r="K96" s="298"/>
    </row>
    <row r="97" s="1" customFormat="1" ht="15" customHeight="1">
      <c r="B97" s="309"/>
      <c r="C97" s="284" t="s">
        <v>48</v>
      </c>
      <c r="D97" s="284"/>
      <c r="E97" s="284"/>
      <c r="F97" s="307" t="s">
        <v>945</v>
      </c>
      <c r="G97" s="308"/>
      <c r="H97" s="284" t="s">
        <v>983</v>
      </c>
      <c r="I97" s="284" t="s">
        <v>980</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984</v>
      </c>
      <c r="D102" s="297"/>
      <c r="E102" s="297"/>
      <c r="F102" s="297"/>
      <c r="G102" s="297"/>
      <c r="H102" s="297"/>
      <c r="I102" s="297"/>
      <c r="J102" s="297"/>
      <c r="K102" s="298"/>
    </row>
    <row r="103" s="1" customFormat="1" ht="17.25" customHeight="1">
      <c r="B103" s="296"/>
      <c r="C103" s="299" t="s">
        <v>939</v>
      </c>
      <c r="D103" s="299"/>
      <c r="E103" s="299"/>
      <c r="F103" s="299" t="s">
        <v>940</v>
      </c>
      <c r="G103" s="300"/>
      <c r="H103" s="299" t="s">
        <v>54</v>
      </c>
      <c r="I103" s="299" t="s">
        <v>57</v>
      </c>
      <c r="J103" s="299" t="s">
        <v>941</v>
      </c>
      <c r="K103" s="298"/>
    </row>
    <row r="104" s="1" customFormat="1" ht="17.25" customHeight="1">
      <c r="B104" s="296"/>
      <c r="C104" s="301" t="s">
        <v>942</v>
      </c>
      <c r="D104" s="301"/>
      <c r="E104" s="301"/>
      <c r="F104" s="302" t="s">
        <v>943</v>
      </c>
      <c r="G104" s="303"/>
      <c r="H104" s="301"/>
      <c r="I104" s="301"/>
      <c r="J104" s="301" t="s">
        <v>944</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945</v>
      </c>
      <c r="G106" s="284"/>
      <c r="H106" s="284" t="s">
        <v>985</v>
      </c>
      <c r="I106" s="284" t="s">
        <v>947</v>
      </c>
      <c r="J106" s="284">
        <v>20</v>
      </c>
      <c r="K106" s="298"/>
    </row>
    <row r="107" s="1" customFormat="1" ht="15" customHeight="1">
      <c r="B107" s="296"/>
      <c r="C107" s="284" t="s">
        <v>948</v>
      </c>
      <c r="D107" s="284"/>
      <c r="E107" s="284"/>
      <c r="F107" s="307" t="s">
        <v>945</v>
      </c>
      <c r="G107" s="284"/>
      <c r="H107" s="284" t="s">
        <v>985</v>
      </c>
      <c r="I107" s="284" t="s">
        <v>947</v>
      </c>
      <c r="J107" s="284">
        <v>120</v>
      </c>
      <c r="K107" s="298"/>
    </row>
    <row r="108" s="1" customFormat="1" ht="15" customHeight="1">
      <c r="B108" s="309"/>
      <c r="C108" s="284" t="s">
        <v>950</v>
      </c>
      <c r="D108" s="284"/>
      <c r="E108" s="284"/>
      <c r="F108" s="307" t="s">
        <v>951</v>
      </c>
      <c r="G108" s="284"/>
      <c r="H108" s="284" t="s">
        <v>985</v>
      </c>
      <c r="I108" s="284" t="s">
        <v>947</v>
      </c>
      <c r="J108" s="284">
        <v>50</v>
      </c>
      <c r="K108" s="298"/>
    </row>
    <row r="109" s="1" customFormat="1" ht="15" customHeight="1">
      <c r="B109" s="309"/>
      <c r="C109" s="284" t="s">
        <v>953</v>
      </c>
      <c r="D109" s="284"/>
      <c r="E109" s="284"/>
      <c r="F109" s="307" t="s">
        <v>945</v>
      </c>
      <c r="G109" s="284"/>
      <c r="H109" s="284" t="s">
        <v>985</v>
      </c>
      <c r="I109" s="284" t="s">
        <v>955</v>
      </c>
      <c r="J109" s="284"/>
      <c r="K109" s="298"/>
    </row>
    <row r="110" s="1" customFormat="1" ht="15" customHeight="1">
      <c r="B110" s="309"/>
      <c r="C110" s="284" t="s">
        <v>964</v>
      </c>
      <c r="D110" s="284"/>
      <c r="E110" s="284"/>
      <c r="F110" s="307" t="s">
        <v>951</v>
      </c>
      <c r="G110" s="284"/>
      <c r="H110" s="284" t="s">
        <v>985</v>
      </c>
      <c r="I110" s="284" t="s">
        <v>947</v>
      </c>
      <c r="J110" s="284">
        <v>50</v>
      </c>
      <c r="K110" s="298"/>
    </row>
    <row r="111" s="1" customFormat="1" ht="15" customHeight="1">
      <c r="B111" s="309"/>
      <c r="C111" s="284" t="s">
        <v>972</v>
      </c>
      <c r="D111" s="284"/>
      <c r="E111" s="284"/>
      <c r="F111" s="307" t="s">
        <v>951</v>
      </c>
      <c r="G111" s="284"/>
      <c r="H111" s="284" t="s">
        <v>985</v>
      </c>
      <c r="I111" s="284" t="s">
        <v>947</v>
      </c>
      <c r="J111" s="284">
        <v>50</v>
      </c>
      <c r="K111" s="298"/>
    </row>
    <row r="112" s="1" customFormat="1" ht="15" customHeight="1">
      <c r="B112" s="309"/>
      <c r="C112" s="284" t="s">
        <v>970</v>
      </c>
      <c r="D112" s="284"/>
      <c r="E112" s="284"/>
      <c r="F112" s="307" t="s">
        <v>951</v>
      </c>
      <c r="G112" s="284"/>
      <c r="H112" s="284" t="s">
        <v>985</v>
      </c>
      <c r="I112" s="284" t="s">
        <v>947</v>
      </c>
      <c r="J112" s="284">
        <v>50</v>
      </c>
      <c r="K112" s="298"/>
    </row>
    <row r="113" s="1" customFormat="1" ht="15" customHeight="1">
      <c r="B113" s="309"/>
      <c r="C113" s="284" t="s">
        <v>53</v>
      </c>
      <c r="D113" s="284"/>
      <c r="E113" s="284"/>
      <c r="F113" s="307" t="s">
        <v>945</v>
      </c>
      <c r="G113" s="284"/>
      <c r="H113" s="284" t="s">
        <v>986</v>
      </c>
      <c r="I113" s="284" t="s">
        <v>947</v>
      </c>
      <c r="J113" s="284">
        <v>20</v>
      </c>
      <c r="K113" s="298"/>
    </row>
    <row r="114" s="1" customFormat="1" ht="15" customHeight="1">
      <c r="B114" s="309"/>
      <c r="C114" s="284" t="s">
        <v>987</v>
      </c>
      <c r="D114" s="284"/>
      <c r="E114" s="284"/>
      <c r="F114" s="307" t="s">
        <v>945</v>
      </c>
      <c r="G114" s="284"/>
      <c r="H114" s="284" t="s">
        <v>988</v>
      </c>
      <c r="I114" s="284" t="s">
        <v>947</v>
      </c>
      <c r="J114" s="284">
        <v>120</v>
      </c>
      <c r="K114" s="298"/>
    </row>
    <row r="115" s="1" customFormat="1" ht="15" customHeight="1">
      <c r="B115" s="309"/>
      <c r="C115" s="284" t="s">
        <v>38</v>
      </c>
      <c r="D115" s="284"/>
      <c r="E115" s="284"/>
      <c r="F115" s="307" t="s">
        <v>945</v>
      </c>
      <c r="G115" s="284"/>
      <c r="H115" s="284" t="s">
        <v>989</v>
      </c>
      <c r="I115" s="284" t="s">
        <v>980</v>
      </c>
      <c r="J115" s="284"/>
      <c r="K115" s="298"/>
    </row>
    <row r="116" s="1" customFormat="1" ht="15" customHeight="1">
      <c r="B116" s="309"/>
      <c r="C116" s="284" t="s">
        <v>48</v>
      </c>
      <c r="D116" s="284"/>
      <c r="E116" s="284"/>
      <c r="F116" s="307" t="s">
        <v>945</v>
      </c>
      <c r="G116" s="284"/>
      <c r="H116" s="284" t="s">
        <v>990</v>
      </c>
      <c r="I116" s="284" t="s">
        <v>980</v>
      </c>
      <c r="J116" s="284"/>
      <c r="K116" s="298"/>
    </row>
    <row r="117" s="1" customFormat="1" ht="15" customHeight="1">
      <c r="B117" s="309"/>
      <c r="C117" s="284" t="s">
        <v>57</v>
      </c>
      <c r="D117" s="284"/>
      <c r="E117" s="284"/>
      <c r="F117" s="307" t="s">
        <v>945</v>
      </c>
      <c r="G117" s="284"/>
      <c r="H117" s="284" t="s">
        <v>991</v>
      </c>
      <c r="I117" s="284" t="s">
        <v>992</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993</v>
      </c>
      <c r="D122" s="275"/>
      <c r="E122" s="275"/>
      <c r="F122" s="275"/>
      <c r="G122" s="275"/>
      <c r="H122" s="275"/>
      <c r="I122" s="275"/>
      <c r="J122" s="275"/>
      <c r="K122" s="326"/>
    </row>
    <row r="123" s="1" customFormat="1" ht="17.25" customHeight="1">
      <c r="B123" s="327"/>
      <c r="C123" s="299" t="s">
        <v>939</v>
      </c>
      <c r="D123" s="299"/>
      <c r="E123" s="299"/>
      <c r="F123" s="299" t="s">
        <v>940</v>
      </c>
      <c r="G123" s="300"/>
      <c r="H123" s="299" t="s">
        <v>54</v>
      </c>
      <c r="I123" s="299" t="s">
        <v>57</v>
      </c>
      <c r="J123" s="299" t="s">
        <v>941</v>
      </c>
      <c r="K123" s="328"/>
    </row>
    <row r="124" s="1" customFormat="1" ht="17.25" customHeight="1">
      <c r="B124" s="327"/>
      <c r="C124" s="301" t="s">
        <v>942</v>
      </c>
      <c r="D124" s="301"/>
      <c r="E124" s="301"/>
      <c r="F124" s="302" t="s">
        <v>943</v>
      </c>
      <c r="G124" s="303"/>
      <c r="H124" s="301"/>
      <c r="I124" s="301"/>
      <c r="J124" s="301" t="s">
        <v>944</v>
      </c>
      <c r="K124" s="328"/>
    </row>
    <row r="125" s="1" customFormat="1" ht="5.25" customHeight="1">
      <c r="B125" s="329"/>
      <c r="C125" s="304"/>
      <c r="D125" s="304"/>
      <c r="E125" s="304"/>
      <c r="F125" s="304"/>
      <c r="G125" s="330"/>
      <c r="H125" s="304"/>
      <c r="I125" s="304"/>
      <c r="J125" s="304"/>
      <c r="K125" s="331"/>
    </row>
    <row r="126" s="1" customFormat="1" ht="15" customHeight="1">
      <c r="B126" s="329"/>
      <c r="C126" s="284" t="s">
        <v>948</v>
      </c>
      <c r="D126" s="306"/>
      <c r="E126" s="306"/>
      <c r="F126" s="307" t="s">
        <v>945</v>
      </c>
      <c r="G126" s="284"/>
      <c r="H126" s="284" t="s">
        <v>985</v>
      </c>
      <c r="I126" s="284" t="s">
        <v>947</v>
      </c>
      <c r="J126" s="284">
        <v>120</v>
      </c>
      <c r="K126" s="332"/>
    </row>
    <row r="127" s="1" customFormat="1" ht="15" customHeight="1">
      <c r="B127" s="329"/>
      <c r="C127" s="284" t="s">
        <v>994</v>
      </c>
      <c r="D127" s="284"/>
      <c r="E127" s="284"/>
      <c r="F127" s="307" t="s">
        <v>945</v>
      </c>
      <c r="G127" s="284"/>
      <c r="H127" s="284" t="s">
        <v>995</v>
      </c>
      <c r="I127" s="284" t="s">
        <v>947</v>
      </c>
      <c r="J127" s="284" t="s">
        <v>996</v>
      </c>
      <c r="K127" s="332"/>
    </row>
    <row r="128" s="1" customFormat="1" ht="15" customHeight="1">
      <c r="B128" s="329"/>
      <c r="C128" s="284" t="s">
        <v>893</v>
      </c>
      <c r="D128" s="284"/>
      <c r="E128" s="284"/>
      <c r="F128" s="307" t="s">
        <v>945</v>
      </c>
      <c r="G128" s="284"/>
      <c r="H128" s="284" t="s">
        <v>997</v>
      </c>
      <c r="I128" s="284" t="s">
        <v>947</v>
      </c>
      <c r="J128" s="284" t="s">
        <v>996</v>
      </c>
      <c r="K128" s="332"/>
    </row>
    <row r="129" s="1" customFormat="1" ht="15" customHeight="1">
      <c r="B129" s="329"/>
      <c r="C129" s="284" t="s">
        <v>956</v>
      </c>
      <c r="D129" s="284"/>
      <c r="E129" s="284"/>
      <c r="F129" s="307" t="s">
        <v>951</v>
      </c>
      <c r="G129" s="284"/>
      <c r="H129" s="284" t="s">
        <v>957</v>
      </c>
      <c r="I129" s="284" t="s">
        <v>947</v>
      </c>
      <c r="J129" s="284">
        <v>15</v>
      </c>
      <c r="K129" s="332"/>
    </row>
    <row r="130" s="1" customFormat="1" ht="15" customHeight="1">
      <c r="B130" s="329"/>
      <c r="C130" s="310" t="s">
        <v>958</v>
      </c>
      <c r="D130" s="310"/>
      <c r="E130" s="310"/>
      <c r="F130" s="311" t="s">
        <v>951</v>
      </c>
      <c r="G130" s="310"/>
      <c r="H130" s="310" t="s">
        <v>959</v>
      </c>
      <c r="I130" s="310" t="s">
        <v>947</v>
      </c>
      <c r="J130" s="310">
        <v>15</v>
      </c>
      <c r="K130" s="332"/>
    </row>
    <row r="131" s="1" customFormat="1" ht="15" customHeight="1">
      <c r="B131" s="329"/>
      <c r="C131" s="310" t="s">
        <v>960</v>
      </c>
      <c r="D131" s="310"/>
      <c r="E131" s="310"/>
      <c r="F131" s="311" t="s">
        <v>951</v>
      </c>
      <c r="G131" s="310"/>
      <c r="H131" s="310" t="s">
        <v>961</v>
      </c>
      <c r="I131" s="310" t="s">
        <v>947</v>
      </c>
      <c r="J131" s="310">
        <v>20</v>
      </c>
      <c r="K131" s="332"/>
    </row>
    <row r="132" s="1" customFormat="1" ht="15" customHeight="1">
      <c r="B132" s="329"/>
      <c r="C132" s="310" t="s">
        <v>962</v>
      </c>
      <c r="D132" s="310"/>
      <c r="E132" s="310"/>
      <c r="F132" s="311" t="s">
        <v>951</v>
      </c>
      <c r="G132" s="310"/>
      <c r="H132" s="310" t="s">
        <v>963</v>
      </c>
      <c r="I132" s="310" t="s">
        <v>947</v>
      </c>
      <c r="J132" s="310">
        <v>20</v>
      </c>
      <c r="K132" s="332"/>
    </row>
    <row r="133" s="1" customFormat="1" ht="15" customHeight="1">
      <c r="B133" s="329"/>
      <c r="C133" s="284" t="s">
        <v>950</v>
      </c>
      <c r="D133" s="284"/>
      <c r="E133" s="284"/>
      <c r="F133" s="307" t="s">
        <v>951</v>
      </c>
      <c r="G133" s="284"/>
      <c r="H133" s="284" t="s">
        <v>985</v>
      </c>
      <c r="I133" s="284" t="s">
        <v>947</v>
      </c>
      <c r="J133" s="284">
        <v>50</v>
      </c>
      <c r="K133" s="332"/>
    </row>
    <row r="134" s="1" customFormat="1" ht="15" customHeight="1">
      <c r="B134" s="329"/>
      <c r="C134" s="284" t="s">
        <v>964</v>
      </c>
      <c r="D134" s="284"/>
      <c r="E134" s="284"/>
      <c r="F134" s="307" t="s">
        <v>951</v>
      </c>
      <c r="G134" s="284"/>
      <c r="H134" s="284" t="s">
        <v>985</v>
      </c>
      <c r="I134" s="284" t="s">
        <v>947</v>
      </c>
      <c r="J134" s="284">
        <v>50</v>
      </c>
      <c r="K134" s="332"/>
    </row>
    <row r="135" s="1" customFormat="1" ht="15" customHeight="1">
      <c r="B135" s="329"/>
      <c r="C135" s="284" t="s">
        <v>970</v>
      </c>
      <c r="D135" s="284"/>
      <c r="E135" s="284"/>
      <c r="F135" s="307" t="s">
        <v>951</v>
      </c>
      <c r="G135" s="284"/>
      <c r="H135" s="284" t="s">
        <v>985</v>
      </c>
      <c r="I135" s="284" t="s">
        <v>947</v>
      </c>
      <c r="J135" s="284">
        <v>50</v>
      </c>
      <c r="K135" s="332"/>
    </row>
    <row r="136" s="1" customFormat="1" ht="15" customHeight="1">
      <c r="B136" s="329"/>
      <c r="C136" s="284" t="s">
        <v>972</v>
      </c>
      <c r="D136" s="284"/>
      <c r="E136" s="284"/>
      <c r="F136" s="307" t="s">
        <v>951</v>
      </c>
      <c r="G136" s="284"/>
      <c r="H136" s="284" t="s">
        <v>985</v>
      </c>
      <c r="I136" s="284" t="s">
        <v>947</v>
      </c>
      <c r="J136" s="284">
        <v>50</v>
      </c>
      <c r="K136" s="332"/>
    </row>
    <row r="137" s="1" customFormat="1" ht="15" customHeight="1">
      <c r="B137" s="329"/>
      <c r="C137" s="284" t="s">
        <v>973</v>
      </c>
      <c r="D137" s="284"/>
      <c r="E137" s="284"/>
      <c r="F137" s="307" t="s">
        <v>951</v>
      </c>
      <c r="G137" s="284"/>
      <c r="H137" s="284" t="s">
        <v>998</v>
      </c>
      <c r="I137" s="284" t="s">
        <v>947</v>
      </c>
      <c r="J137" s="284">
        <v>255</v>
      </c>
      <c r="K137" s="332"/>
    </row>
    <row r="138" s="1" customFormat="1" ht="15" customHeight="1">
      <c r="B138" s="329"/>
      <c r="C138" s="284" t="s">
        <v>975</v>
      </c>
      <c r="D138" s="284"/>
      <c r="E138" s="284"/>
      <c r="F138" s="307" t="s">
        <v>945</v>
      </c>
      <c r="G138" s="284"/>
      <c r="H138" s="284" t="s">
        <v>999</v>
      </c>
      <c r="I138" s="284" t="s">
        <v>977</v>
      </c>
      <c r="J138" s="284"/>
      <c r="K138" s="332"/>
    </row>
    <row r="139" s="1" customFormat="1" ht="15" customHeight="1">
      <c r="B139" s="329"/>
      <c r="C139" s="284" t="s">
        <v>978</v>
      </c>
      <c r="D139" s="284"/>
      <c r="E139" s="284"/>
      <c r="F139" s="307" t="s">
        <v>945</v>
      </c>
      <c r="G139" s="284"/>
      <c r="H139" s="284" t="s">
        <v>1000</v>
      </c>
      <c r="I139" s="284" t="s">
        <v>980</v>
      </c>
      <c r="J139" s="284"/>
      <c r="K139" s="332"/>
    </row>
    <row r="140" s="1" customFormat="1" ht="15" customHeight="1">
      <c r="B140" s="329"/>
      <c r="C140" s="284" t="s">
        <v>981</v>
      </c>
      <c r="D140" s="284"/>
      <c r="E140" s="284"/>
      <c r="F140" s="307" t="s">
        <v>945</v>
      </c>
      <c r="G140" s="284"/>
      <c r="H140" s="284" t="s">
        <v>981</v>
      </c>
      <c r="I140" s="284" t="s">
        <v>980</v>
      </c>
      <c r="J140" s="284"/>
      <c r="K140" s="332"/>
    </row>
    <row r="141" s="1" customFormat="1" ht="15" customHeight="1">
      <c r="B141" s="329"/>
      <c r="C141" s="284" t="s">
        <v>38</v>
      </c>
      <c r="D141" s="284"/>
      <c r="E141" s="284"/>
      <c r="F141" s="307" t="s">
        <v>945</v>
      </c>
      <c r="G141" s="284"/>
      <c r="H141" s="284" t="s">
        <v>1001</v>
      </c>
      <c r="I141" s="284" t="s">
        <v>980</v>
      </c>
      <c r="J141" s="284"/>
      <c r="K141" s="332"/>
    </row>
    <row r="142" s="1" customFormat="1" ht="15" customHeight="1">
      <c r="B142" s="329"/>
      <c r="C142" s="284" t="s">
        <v>1002</v>
      </c>
      <c r="D142" s="284"/>
      <c r="E142" s="284"/>
      <c r="F142" s="307" t="s">
        <v>945</v>
      </c>
      <c r="G142" s="284"/>
      <c r="H142" s="284" t="s">
        <v>1003</v>
      </c>
      <c r="I142" s="284" t="s">
        <v>980</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1004</v>
      </c>
      <c r="D147" s="297"/>
      <c r="E147" s="297"/>
      <c r="F147" s="297"/>
      <c r="G147" s="297"/>
      <c r="H147" s="297"/>
      <c r="I147" s="297"/>
      <c r="J147" s="297"/>
      <c r="K147" s="298"/>
    </row>
    <row r="148" s="1" customFormat="1" ht="17.25" customHeight="1">
      <c r="B148" s="296"/>
      <c r="C148" s="299" t="s">
        <v>939</v>
      </c>
      <c r="D148" s="299"/>
      <c r="E148" s="299"/>
      <c r="F148" s="299" t="s">
        <v>940</v>
      </c>
      <c r="G148" s="300"/>
      <c r="H148" s="299" t="s">
        <v>54</v>
      </c>
      <c r="I148" s="299" t="s">
        <v>57</v>
      </c>
      <c r="J148" s="299" t="s">
        <v>941</v>
      </c>
      <c r="K148" s="298"/>
    </row>
    <row r="149" s="1" customFormat="1" ht="17.25" customHeight="1">
      <c r="B149" s="296"/>
      <c r="C149" s="301" t="s">
        <v>942</v>
      </c>
      <c r="D149" s="301"/>
      <c r="E149" s="301"/>
      <c r="F149" s="302" t="s">
        <v>943</v>
      </c>
      <c r="G149" s="303"/>
      <c r="H149" s="301"/>
      <c r="I149" s="301"/>
      <c r="J149" s="301" t="s">
        <v>944</v>
      </c>
      <c r="K149" s="298"/>
    </row>
    <row r="150" s="1" customFormat="1" ht="5.25" customHeight="1">
      <c r="B150" s="309"/>
      <c r="C150" s="304"/>
      <c r="D150" s="304"/>
      <c r="E150" s="304"/>
      <c r="F150" s="304"/>
      <c r="G150" s="305"/>
      <c r="H150" s="304"/>
      <c r="I150" s="304"/>
      <c r="J150" s="304"/>
      <c r="K150" s="332"/>
    </row>
    <row r="151" s="1" customFormat="1" ht="15" customHeight="1">
      <c r="B151" s="309"/>
      <c r="C151" s="336" t="s">
        <v>948</v>
      </c>
      <c r="D151" s="284"/>
      <c r="E151" s="284"/>
      <c r="F151" s="337" t="s">
        <v>945</v>
      </c>
      <c r="G151" s="284"/>
      <c r="H151" s="336" t="s">
        <v>985</v>
      </c>
      <c r="I151" s="336" t="s">
        <v>947</v>
      </c>
      <c r="J151" s="336">
        <v>120</v>
      </c>
      <c r="K151" s="332"/>
    </row>
    <row r="152" s="1" customFormat="1" ht="15" customHeight="1">
      <c r="B152" s="309"/>
      <c r="C152" s="336" t="s">
        <v>994</v>
      </c>
      <c r="D152" s="284"/>
      <c r="E152" s="284"/>
      <c r="F152" s="337" t="s">
        <v>945</v>
      </c>
      <c r="G152" s="284"/>
      <c r="H152" s="336" t="s">
        <v>1005</v>
      </c>
      <c r="I152" s="336" t="s">
        <v>947</v>
      </c>
      <c r="J152" s="336" t="s">
        <v>996</v>
      </c>
      <c r="K152" s="332"/>
    </row>
    <row r="153" s="1" customFormat="1" ht="15" customHeight="1">
      <c r="B153" s="309"/>
      <c r="C153" s="336" t="s">
        <v>893</v>
      </c>
      <c r="D153" s="284"/>
      <c r="E153" s="284"/>
      <c r="F153" s="337" t="s">
        <v>945</v>
      </c>
      <c r="G153" s="284"/>
      <c r="H153" s="336" t="s">
        <v>1006</v>
      </c>
      <c r="I153" s="336" t="s">
        <v>947</v>
      </c>
      <c r="J153" s="336" t="s">
        <v>996</v>
      </c>
      <c r="K153" s="332"/>
    </row>
    <row r="154" s="1" customFormat="1" ht="15" customHeight="1">
      <c r="B154" s="309"/>
      <c r="C154" s="336" t="s">
        <v>950</v>
      </c>
      <c r="D154" s="284"/>
      <c r="E154" s="284"/>
      <c r="F154" s="337" t="s">
        <v>951</v>
      </c>
      <c r="G154" s="284"/>
      <c r="H154" s="336" t="s">
        <v>985</v>
      </c>
      <c r="I154" s="336" t="s">
        <v>947</v>
      </c>
      <c r="J154" s="336">
        <v>50</v>
      </c>
      <c r="K154" s="332"/>
    </row>
    <row r="155" s="1" customFormat="1" ht="15" customHeight="1">
      <c r="B155" s="309"/>
      <c r="C155" s="336" t="s">
        <v>953</v>
      </c>
      <c r="D155" s="284"/>
      <c r="E155" s="284"/>
      <c r="F155" s="337" t="s">
        <v>945</v>
      </c>
      <c r="G155" s="284"/>
      <c r="H155" s="336" t="s">
        <v>985</v>
      </c>
      <c r="I155" s="336" t="s">
        <v>955</v>
      </c>
      <c r="J155" s="336"/>
      <c r="K155" s="332"/>
    </row>
    <row r="156" s="1" customFormat="1" ht="15" customHeight="1">
      <c r="B156" s="309"/>
      <c r="C156" s="336" t="s">
        <v>964</v>
      </c>
      <c r="D156" s="284"/>
      <c r="E156" s="284"/>
      <c r="F156" s="337" t="s">
        <v>951</v>
      </c>
      <c r="G156" s="284"/>
      <c r="H156" s="336" t="s">
        <v>985</v>
      </c>
      <c r="I156" s="336" t="s">
        <v>947</v>
      </c>
      <c r="J156" s="336">
        <v>50</v>
      </c>
      <c r="K156" s="332"/>
    </row>
    <row r="157" s="1" customFormat="1" ht="15" customHeight="1">
      <c r="B157" s="309"/>
      <c r="C157" s="336" t="s">
        <v>972</v>
      </c>
      <c r="D157" s="284"/>
      <c r="E157" s="284"/>
      <c r="F157" s="337" t="s">
        <v>951</v>
      </c>
      <c r="G157" s="284"/>
      <c r="H157" s="336" t="s">
        <v>985</v>
      </c>
      <c r="I157" s="336" t="s">
        <v>947</v>
      </c>
      <c r="J157" s="336">
        <v>50</v>
      </c>
      <c r="K157" s="332"/>
    </row>
    <row r="158" s="1" customFormat="1" ht="15" customHeight="1">
      <c r="B158" s="309"/>
      <c r="C158" s="336" t="s">
        <v>970</v>
      </c>
      <c r="D158" s="284"/>
      <c r="E158" s="284"/>
      <c r="F158" s="337" t="s">
        <v>951</v>
      </c>
      <c r="G158" s="284"/>
      <c r="H158" s="336" t="s">
        <v>985</v>
      </c>
      <c r="I158" s="336" t="s">
        <v>947</v>
      </c>
      <c r="J158" s="336">
        <v>50</v>
      </c>
      <c r="K158" s="332"/>
    </row>
    <row r="159" s="1" customFormat="1" ht="15" customHeight="1">
      <c r="B159" s="309"/>
      <c r="C159" s="336" t="s">
        <v>99</v>
      </c>
      <c r="D159" s="284"/>
      <c r="E159" s="284"/>
      <c r="F159" s="337" t="s">
        <v>945</v>
      </c>
      <c r="G159" s="284"/>
      <c r="H159" s="336" t="s">
        <v>1007</v>
      </c>
      <c r="I159" s="336" t="s">
        <v>947</v>
      </c>
      <c r="J159" s="336" t="s">
        <v>1008</v>
      </c>
      <c r="K159" s="332"/>
    </row>
    <row r="160" s="1" customFormat="1" ht="15" customHeight="1">
      <c r="B160" s="309"/>
      <c r="C160" s="336" t="s">
        <v>1009</v>
      </c>
      <c r="D160" s="284"/>
      <c r="E160" s="284"/>
      <c r="F160" s="337" t="s">
        <v>945</v>
      </c>
      <c r="G160" s="284"/>
      <c r="H160" s="336" t="s">
        <v>1010</v>
      </c>
      <c r="I160" s="336" t="s">
        <v>980</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1011</v>
      </c>
      <c r="D165" s="275"/>
      <c r="E165" s="275"/>
      <c r="F165" s="275"/>
      <c r="G165" s="275"/>
      <c r="H165" s="275"/>
      <c r="I165" s="275"/>
      <c r="J165" s="275"/>
      <c r="K165" s="276"/>
    </row>
    <row r="166" s="1" customFormat="1" ht="17.25" customHeight="1">
      <c r="B166" s="274"/>
      <c r="C166" s="299" t="s">
        <v>939</v>
      </c>
      <c r="D166" s="299"/>
      <c r="E166" s="299"/>
      <c r="F166" s="299" t="s">
        <v>940</v>
      </c>
      <c r="G166" s="341"/>
      <c r="H166" s="342" t="s">
        <v>54</v>
      </c>
      <c r="I166" s="342" t="s">
        <v>57</v>
      </c>
      <c r="J166" s="299" t="s">
        <v>941</v>
      </c>
      <c r="K166" s="276"/>
    </row>
    <row r="167" s="1" customFormat="1" ht="17.25" customHeight="1">
      <c r="B167" s="277"/>
      <c r="C167" s="301" t="s">
        <v>942</v>
      </c>
      <c r="D167" s="301"/>
      <c r="E167" s="301"/>
      <c r="F167" s="302" t="s">
        <v>943</v>
      </c>
      <c r="G167" s="343"/>
      <c r="H167" s="344"/>
      <c r="I167" s="344"/>
      <c r="J167" s="301" t="s">
        <v>944</v>
      </c>
      <c r="K167" s="279"/>
    </row>
    <row r="168" s="1" customFormat="1" ht="5.25" customHeight="1">
      <c r="B168" s="309"/>
      <c r="C168" s="304"/>
      <c r="D168" s="304"/>
      <c r="E168" s="304"/>
      <c r="F168" s="304"/>
      <c r="G168" s="305"/>
      <c r="H168" s="304"/>
      <c r="I168" s="304"/>
      <c r="J168" s="304"/>
      <c r="K168" s="332"/>
    </row>
    <row r="169" s="1" customFormat="1" ht="15" customHeight="1">
      <c r="B169" s="309"/>
      <c r="C169" s="284" t="s">
        <v>948</v>
      </c>
      <c r="D169" s="284"/>
      <c r="E169" s="284"/>
      <c r="F169" s="307" t="s">
        <v>945</v>
      </c>
      <c r="G169" s="284"/>
      <c r="H169" s="284" t="s">
        <v>985</v>
      </c>
      <c r="I169" s="284" t="s">
        <v>947</v>
      </c>
      <c r="J169" s="284">
        <v>120</v>
      </c>
      <c r="K169" s="332"/>
    </row>
    <row r="170" s="1" customFormat="1" ht="15" customHeight="1">
      <c r="B170" s="309"/>
      <c r="C170" s="284" t="s">
        <v>994</v>
      </c>
      <c r="D170" s="284"/>
      <c r="E170" s="284"/>
      <c r="F170" s="307" t="s">
        <v>945</v>
      </c>
      <c r="G170" s="284"/>
      <c r="H170" s="284" t="s">
        <v>995</v>
      </c>
      <c r="I170" s="284" t="s">
        <v>947</v>
      </c>
      <c r="J170" s="284" t="s">
        <v>996</v>
      </c>
      <c r="K170" s="332"/>
    </row>
    <row r="171" s="1" customFormat="1" ht="15" customHeight="1">
      <c r="B171" s="309"/>
      <c r="C171" s="284" t="s">
        <v>893</v>
      </c>
      <c r="D171" s="284"/>
      <c r="E171" s="284"/>
      <c r="F171" s="307" t="s">
        <v>945</v>
      </c>
      <c r="G171" s="284"/>
      <c r="H171" s="284" t="s">
        <v>1012</v>
      </c>
      <c r="I171" s="284" t="s">
        <v>947</v>
      </c>
      <c r="J171" s="284" t="s">
        <v>996</v>
      </c>
      <c r="K171" s="332"/>
    </row>
    <row r="172" s="1" customFormat="1" ht="15" customHeight="1">
      <c r="B172" s="309"/>
      <c r="C172" s="284" t="s">
        <v>950</v>
      </c>
      <c r="D172" s="284"/>
      <c r="E172" s="284"/>
      <c r="F172" s="307" t="s">
        <v>951</v>
      </c>
      <c r="G172" s="284"/>
      <c r="H172" s="284" t="s">
        <v>1012</v>
      </c>
      <c r="I172" s="284" t="s">
        <v>947</v>
      </c>
      <c r="J172" s="284">
        <v>50</v>
      </c>
      <c r="K172" s="332"/>
    </row>
    <row r="173" s="1" customFormat="1" ht="15" customHeight="1">
      <c r="B173" s="309"/>
      <c r="C173" s="284" t="s">
        <v>953</v>
      </c>
      <c r="D173" s="284"/>
      <c r="E173" s="284"/>
      <c r="F173" s="307" t="s">
        <v>945</v>
      </c>
      <c r="G173" s="284"/>
      <c r="H173" s="284" t="s">
        <v>1012</v>
      </c>
      <c r="I173" s="284" t="s">
        <v>955</v>
      </c>
      <c r="J173" s="284"/>
      <c r="K173" s="332"/>
    </row>
    <row r="174" s="1" customFormat="1" ht="15" customHeight="1">
      <c r="B174" s="309"/>
      <c r="C174" s="284" t="s">
        <v>964</v>
      </c>
      <c r="D174" s="284"/>
      <c r="E174" s="284"/>
      <c r="F174" s="307" t="s">
        <v>951</v>
      </c>
      <c r="G174" s="284"/>
      <c r="H174" s="284" t="s">
        <v>1012</v>
      </c>
      <c r="I174" s="284" t="s">
        <v>947</v>
      </c>
      <c r="J174" s="284">
        <v>50</v>
      </c>
      <c r="K174" s="332"/>
    </row>
    <row r="175" s="1" customFormat="1" ht="15" customHeight="1">
      <c r="B175" s="309"/>
      <c r="C175" s="284" t="s">
        <v>972</v>
      </c>
      <c r="D175" s="284"/>
      <c r="E175" s="284"/>
      <c r="F175" s="307" t="s">
        <v>951</v>
      </c>
      <c r="G175" s="284"/>
      <c r="H175" s="284" t="s">
        <v>1012</v>
      </c>
      <c r="I175" s="284" t="s">
        <v>947</v>
      </c>
      <c r="J175" s="284">
        <v>50</v>
      </c>
      <c r="K175" s="332"/>
    </row>
    <row r="176" s="1" customFormat="1" ht="15" customHeight="1">
      <c r="B176" s="309"/>
      <c r="C176" s="284" t="s">
        <v>970</v>
      </c>
      <c r="D176" s="284"/>
      <c r="E176" s="284"/>
      <c r="F176" s="307" t="s">
        <v>951</v>
      </c>
      <c r="G176" s="284"/>
      <c r="H176" s="284" t="s">
        <v>1012</v>
      </c>
      <c r="I176" s="284" t="s">
        <v>947</v>
      </c>
      <c r="J176" s="284">
        <v>50</v>
      </c>
      <c r="K176" s="332"/>
    </row>
    <row r="177" s="1" customFormat="1" ht="15" customHeight="1">
      <c r="B177" s="309"/>
      <c r="C177" s="284" t="s">
        <v>118</v>
      </c>
      <c r="D177" s="284"/>
      <c r="E177" s="284"/>
      <c r="F177" s="307" t="s">
        <v>945</v>
      </c>
      <c r="G177" s="284"/>
      <c r="H177" s="284" t="s">
        <v>1013</v>
      </c>
      <c r="I177" s="284" t="s">
        <v>1014</v>
      </c>
      <c r="J177" s="284"/>
      <c r="K177" s="332"/>
    </row>
    <row r="178" s="1" customFormat="1" ht="15" customHeight="1">
      <c r="B178" s="309"/>
      <c r="C178" s="284" t="s">
        <v>57</v>
      </c>
      <c r="D178" s="284"/>
      <c r="E178" s="284"/>
      <c r="F178" s="307" t="s">
        <v>945</v>
      </c>
      <c r="G178" s="284"/>
      <c r="H178" s="284" t="s">
        <v>1015</v>
      </c>
      <c r="I178" s="284" t="s">
        <v>1016</v>
      </c>
      <c r="J178" s="284">
        <v>1</v>
      </c>
      <c r="K178" s="332"/>
    </row>
    <row r="179" s="1" customFormat="1" ht="15" customHeight="1">
      <c r="B179" s="309"/>
      <c r="C179" s="284" t="s">
        <v>53</v>
      </c>
      <c r="D179" s="284"/>
      <c r="E179" s="284"/>
      <c r="F179" s="307" t="s">
        <v>945</v>
      </c>
      <c r="G179" s="284"/>
      <c r="H179" s="284" t="s">
        <v>1017</v>
      </c>
      <c r="I179" s="284" t="s">
        <v>947</v>
      </c>
      <c r="J179" s="284">
        <v>20</v>
      </c>
      <c r="K179" s="332"/>
    </row>
    <row r="180" s="1" customFormat="1" ht="15" customHeight="1">
      <c r="B180" s="309"/>
      <c r="C180" s="284" t="s">
        <v>54</v>
      </c>
      <c r="D180" s="284"/>
      <c r="E180" s="284"/>
      <c r="F180" s="307" t="s">
        <v>945</v>
      </c>
      <c r="G180" s="284"/>
      <c r="H180" s="284" t="s">
        <v>1018</v>
      </c>
      <c r="I180" s="284" t="s">
        <v>947</v>
      </c>
      <c r="J180" s="284">
        <v>255</v>
      </c>
      <c r="K180" s="332"/>
    </row>
    <row r="181" s="1" customFormat="1" ht="15" customHeight="1">
      <c r="B181" s="309"/>
      <c r="C181" s="284" t="s">
        <v>119</v>
      </c>
      <c r="D181" s="284"/>
      <c r="E181" s="284"/>
      <c r="F181" s="307" t="s">
        <v>945</v>
      </c>
      <c r="G181" s="284"/>
      <c r="H181" s="284" t="s">
        <v>909</v>
      </c>
      <c r="I181" s="284" t="s">
        <v>947</v>
      </c>
      <c r="J181" s="284">
        <v>10</v>
      </c>
      <c r="K181" s="332"/>
    </row>
    <row r="182" s="1" customFormat="1" ht="15" customHeight="1">
      <c r="B182" s="309"/>
      <c r="C182" s="284" t="s">
        <v>120</v>
      </c>
      <c r="D182" s="284"/>
      <c r="E182" s="284"/>
      <c r="F182" s="307" t="s">
        <v>945</v>
      </c>
      <c r="G182" s="284"/>
      <c r="H182" s="284" t="s">
        <v>1019</v>
      </c>
      <c r="I182" s="284" t="s">
        <v>980</v>
      </c>
      <c r="J182" s="284"/>
      <c r="K182" s="332"/>
    </row>
    <row r="183" s="1" customFormat="1" ht="15" customHeight="1">
      <c r="B183" s="309"/>
      <c r="C183" s="284" t="s">
        <v>1020</v>
      </c>
      <c r="D183" s="284"/>
      <c r="E183" s="284"/>
      <c r="F183" s="307" t="s">
        <v>945</v>
      </c>
      <c r="G183" s="284"/>
      <c r="H183" s="284" t="s">
        <v>1021</v>
      </c>
      <c r="I183" s="284" t="s">
        <v>980</v>
      </c>
      <c r="J183" s="284"/>
      <c r="K183" s="332"/>
    </row>
    <row r="184" s="1" customFormat="1" ht="15" customHeight="1">
      <c r="B184" s="309"/>
      <c r="C184" s="284" t="s">
        <v>1009</v>
      </c>
      <c r="D184" s="284"/>
      <c r="E184" s="284"/>
      <c r="F184" s="307" t="s">
        <v>945</v>
      </c>
      <c r="G184" s="284"/>
      <c r="H184" s="284" t="s">
        <v>1022</v>
      </c>
      <c r="I184" s="284" t="s">
        <v>980</v>
      </c>
      <c r="J184" s="284"/>
      <c r="K184" s="332"/>
    </row>
    <row r="185" s="1" customFormat="1" ht="15" customHeight="1">
      <c r="B185" s="309"/>
      <c r="C185" s="284" t="s">
        <v>122</v>
      </c>
      <c r="D185" s="284"/>
      <c r="E185" s="284"/>
      <c r="F185" s="307" t="s">
        <v>951</v>
      </c>
      <c r="G185" s="284"/>
      <c r="H185" s="284" t="s">
        <v>1023</v>
      </c>
      <c r="I185" s="284" t="s">
        <v>947</v>
      </c>
      <c r="J185" s="284">
        <v>50</v>
      </c>
      <c r="K185" s="332"/>
    </row>
    <row r="186" s="1" customFormat="1" ht="15" customHeight="1">
      <c r="B186" s="309"/>
      <c r="C186" s="284" t="s">
        <v>1024</v>
      </c>
      <c r="D186" s="284"/>
      <c r="E186" s="284"/>
      <c r="F186" s="307" t="s">
        <v>951</v>
      </c>
      <c r="G186" s="284"/>
      <c r="H186" s="284" t="s">
        <v>1025</v>
      </c>
      <c r="I186" s="284" t="s">
        <v>1026</v>
      </c>
      <c r="J186" s="284"/>
      <c r="K186" s="332"/>
    </row>
    <row r="187" s="1" customFormat="1" ht="15" customHeight="1">
      <c r="B187" s="309"/>
      <c r="C187" s="284" t="s">
        <v>1027</v>
      </c>
      <c r="D187" s="284"/>
      <c r="E187" s="284"/>
      <c r="F187" s="307" t="s">
        <v>951</v>
      </c>
      <c r="G187" s="284"/>
      <c r="H187" s="284" t="s">
        <v>1028</v>
      </c>
      <c r="I187" s="284" t="s">
        <v>1026</v>
      </c>
      <c r="J187" s="284"/>
      <c r="K187" s="332"/>
    </row>
    <row r="188" s="1" customFormat="1" ht="15" customHeight="1">
      <c r="B188" s="309"/>
      <c r="C188" s="284" t="s">
        <v>1029</v>
      </c>
      <c r="D188" s="284"/>
      <c r="E188" s="284"/>
      <c r="F188" s="307" t="s">
        <v>951</v>
      </c>
      <c r="G188" s="284"/>
      <c r="H188" s="284" t="s">
        <v>1030</v>
      </c>
      <c r="I188" s="284" t="s">
        <v>1026</v>
      </c>
      <c r="J188" s="284"/>
      <c r="K188" s="332"/>
    </row>
    <row r="189" s="1" customFormat="1" ht="15" customHeight="1">
      <c r="B189" s="309"/>
      <c r="C189" s="345" t="s">
        <v>1031</v>
      </c>
      <c r="D189" s="284"/>
      <c r="E189" s="284"/>
      <c r="F189" s="307" t="s">
        <v>951</v>
      </c>
      <c r="G189" s="284"/>
      <c r="H189" s="284" t="s">
        <v>1032</v>
      </c>
      <c r="I189" s="284" t="s">
        <v>1033</v>
      </c>
      <c r="J189" s="346" t="s">
        <v>1034</v>
      </c>
      <c r="K189" s="332"/>
    </row>
    <row r="190" s="1" customFormat="1" ht="15" customHeight="1">
      <c r="B190" s="309"/>
      <c r="C190" s="345" t="s">
        <v>42</v>
      </c>
      <c r="D190" s="284"/>
      <c r="E190" s="284"/>
      <c r="F190" s="307" t="s">
        <v>945</v>
      </c>
      <c r="G190" s="284"/>
      <c r="H190" s="281" t="s">
        <v>1035</v>
      </c>
      <c r="I190" s="284" t="s">
        <v>1036</v>
      </c>
      <c r="J190" s="284"/>
      <c r="K190" s="332"/>
    </row>
    <row r="191" s="1" customFormat="1" ht="15" customHeight="1">
      <c r="B191" s="309"/>
      <c r="C191" s="345" t="s">
        <v>1037</v>
      </c>
      <c r="D191" s="284"/>
      <c r="E191" s="284"/>
      <c r="F191" s="307" t="s">
        <v>945</v>
      </c>
      <c r="G191" s="284"/>
      <c r="H191" s="284" t="s">
        <v>1038</v>
      </c>
      <c r="I191" s="284" t="s">
        <v>980</v>
      </c>
      <c r="J191" s="284"/>
      <c r="K191" s="332"/>
    </row>
    <row r="192" s="1" customFormat="1" ht="15" customHeight="1">
      <c r="B192" s="309"/>
      <c r="C192" s="345" t="s">
        <v>1039</v>
      </c>
      <c r="D192" s="284"/>
      <c r="E192" s="284"/>
      <c r="F192" s="307" t="s">
        <v>945</v>
      </c>
      <c r="G192" s="284"/>
      <c r="H192" s="284" t="s">
        <v>1040</v>
      </c>
      <c r="I192" s="284" t="s">
        <v>980</v>
      </c>
      <c r="J192" s="284"/>
      <c r="K192" s="332"/>
    </row>
    <row r="193" s="1" customFormat="1" ht="15" customHeight="1">
      <c r="B193" s="309"/>
      <c r="C193" s="345" t="s">
        <v>1041</v>
      </c>
      <c r="D193" s="284"/>
      <c r="E193" s="284"/>
      <c r="F193" s="307" t="s">
        <v>951</v>
      </c>
      <c r="G193" s="284"/>
      <c r="H193" s="284" t="s">
        <v>1042</v>
      </c>
      <c r="I193" s="284" t="s">
        <v>980</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1043</v>
      </c>
      <c r="D199" s="275"/>
      <c r="E199" s="275"/>
      <c r="F199" s="275"/>
      <c r="G199" s="275"/>
      <c r="H199" s="275"/>
      <c r="I199" s="275"/>
      <c r="J199" s="275"/>
      <c r="K199" s="276"/>
    </row>
    <row r="200" s="1" customFormat="1" ht="25.5" customHeight="1">
      <c r="B200" s="274"/>
      <c r="C200" s="348" t="s">
        <v>1044</v>
      </c>
      <c r="D200" s="348"/>
      <c r="E200" s="348"/>
      <c r="F200" s="348" t="s">
        <v>1045</v>
      </c>
      <c r="G200" s="349"/>
      <c r="H200" s="348" t="s">
        <v>1046</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1036</v>
      </c>
      <c r="D202" s="284"/>
      <c r="E202" s="284"/>
      <c r="F202" s="307" t="s">
        <v>43</v>
      </c>
      <c r="G202" s="284"/>
      <c r="H202" s="284" t="s">
        <v>1047</v>
      </c>
      <c r="I202" s="284"/>
      <c r="J202" s="284"/>
      <c r="K202" s="332"/>
    </row>
    <row r="203" s="1" customFormat="1" ht="15" customHeight="1">
      <c r="B203" s="309"/>
      <c r="C203" s="284"/>
      <c r="D203" s="284"/>
      <c r="E203" s="284"/>
      <c r="F203" s="307" t="s">
        <v>44</v>
      </c>
      <c r="G203" s="284"/>
      <c r="H203" s="284" t="s">
        <v>1048</v>
      </c>
      <c r="I203" s="284"/>
      <c r="J203" s="284"/>
      <c r="K203" s="332"/>
    </row>
    <row r="204" s="1" customFormat="1" ht="15" customHeight="1">
      <c r="B204" s="309"/>
      <c r="C204" s="284"/>
      <c r="D204" s="284"/>
      <c r="E204" s="284"/>
      <c r="F204" s="307" t="s">
        <v>47</v>
      </c>
      <c r="G204" s="284"/>
      <c r="H204" s="284" t="s">
        <v>1049</v>
      </c>
      <c r="I204" s="284"/>
      <c r="J204" s="284"/>
      <c r="K204" s="332"/>
    </row>
    <row r="205" s="1" customFormat="1" ht="15" customHeight="1">
      <c r="B205" s="309"/>
      <c r="C205" s="284"/>
      <c r="D205" s="284"/>
      <c r="E205" s="284"/>
      <c r="F205" s="307" t="s">
        <v>45</v>
      </c>
      <c r="G205" s="284"/>
      <c r="H205" s="284" t="s">
        <v>1050</v>
      </c>
      <c r="I205" s="284"/>
      <c r="J205" s="284"/>
      <c r="K205" s="332"/>
    </row>
    <row r="206" s="1" customFormat="1" ht="15" customHeight="1">
      <c r="B206" s="309"/>
      <c r="C206" s="284"/>
      <c r="D206" s="284"/>
      <c r="E206" s="284"/>
      <c r="F206" s="307" t="s">
        <v>46</v>
      </c>
      <c r="G206" s="284"/>
      <c r="H206" s="284" t="s">
        <v>1051</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992</v>
      </c>
      <c r="D208" s="284"/>
      <c r="E208" s="284"/>
      <c r="F208" s="307" t="s">
        <v>79</v>
      </c>
      <c r="G208" s="284"/>
      <c r="H208" s="284" t="s">
        <v>1052</v>
      </c>
      <c r="I208" s="284"/>
      <c r="J208" s="284"/>
      <c r="K208" s="332"/>
    </row>
    <row r="209" s="1" customFormat="1" ht="15" customHeight="1">
      <c r="B209" s="309"/>
      <c r="C209" s="284"/>
      <c r="D209" s="284"/>
      <c r="E209" s="284"/>
      <c r="F209" s="307" t="s">
        <v>887</v>
      </c>
      <c r="G209" s="284"/>
      <c r="H209" s="284" t="s">
        <v>888</v>
      </c>
      <c r="I209" s="284"/>
      <c r="J209" s="284"/>
      <c r="K209" s="332"/>
    </row>
    <row r="210" s="1" customFormat="1" ht="15" customHeight="1">
      <c r="B210" s="309"/>
      <c r="C210" s="284"/>
      <c r="D210" s="284"/>
      <c r="E210" s="284"/>
      <c r="F210" s="307" t="s">
        <v>885</v>
      </c>
      <c r="G210" s="284"/>
      <c r="H210" s="284" t="s">
        <v>1053</v>
      </c>
      <c r="I210" s="284"/>
      <c r="J210" s="284"/>
      <c r="K210" s="332"/>
    </row>
    <row r="211" s="1" customFormat="1" ht="15" customHeight="1">
      <c r="B211" s="350"/>
      <c r="C211" s="284"/>
      <c r="D211" s="284"/>
      <c r="E211" s="284"/>
      <c r="F211" s="307" t="s">
        <v>889</v>
      </c>
      <c r="G211" s="345"/>
      <c r="H211" s="336" t="s">
        <v>890</v>
      </c>
      <c r="I211" s="336"/>
      <c r="J211" s="336"/>
      <c r="K211" s="351"/>
    </row>
    <row r="212" s="1" customFormat="1" ht="15" customHeight="1">
      <c r="B212" s="350"/>
      <c r="C212" s="284"/>
      <c r="D212" s="284"/>
      <c r="E212" s="284"/>
      <c r="F212" s="307" t="s">
        <v>891</v>
      </c>
      <c r="G212" s="345"/>
      <c r="H212" s="336" t="s">
        <v>1054</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1016</v>
      </c>
      <c r="D214" s="284"/>
      <c r="E214" s="284"/>
      <c r="F214" s="307">
        <v>1</v>
      </c>
      <c r="G214" s="345"/>
      <c r="H214" s="336" t="s">
        <v>1055</v>
      </c>
      <c r="I214" s="336"/>
      <c r="J214" s="336"/>
      <c r="K214" s="351"/>
    </row>
    <row r="215" s="1" customFormat="1" ht="15" customHeight="1">
      <c r="B215" s="350"/>
      <c r="C215" s="284"/>
      <c r="D215" s="284"/>
      <c r="E215" s="284"/>
      <c r="F215" s="307">
        <v>2</v>
      </c>
      <c r="G215" s="345"/>
      <c r="H215" s="336" t="s">
        <v>1056</v>
      </c>
      <c r="I215" s="336"/>
      <c r="J215" s="336"/>
      <c r="K215" s="351"/>
    </row>
    <row r="216" s="1" customFormat="1" ht="15" customHeight="1">
      <c r="B216" s="350"/>
      <c r="C216" s="284"/>
      <c r="D216" s="284"/>
      <c r="E216" s="284"/>
      <c r="F216" s="307">
        <v>3</v>
      </c>
      <c r="G216" s="345"/>
      <c r="H216" s="336" t="s">
        <v>1057</v>
      </c>
      <c r="I216" s="336"/>
      <c r="J216" s="336"/>
      <c r="K216" s="351"/>
    </row>
    <row r="217" s="1" customFormat="1" ht="15" customHeight="1">
      <c r="B217" s="350"/>
      <c r="C217" s="284"/>
      <c r="D217" s="284"/>
      <c r="E217" s="284"/>
      <c r="F217" s="307">
        <v>4</v>
      </c>
      <c r="G217" s="345"/>
      <c r="H217" s="336" t="s">
        <v>1058</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2022-01-12T14:07:41Z</dcterms:created>
  <dcterms:modified xsi:type="dcterms:W3CDTF">2022-01-12T14:07:53Z</dcterms:modified>
</cp:coreProperties>
</file>